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E:\CPS Smartno pri Litiji\Cistopis\"/>
    </mc:Choice>
  </mc:AlternateContent>
  <xr:revisionPtr revIDLastSave="0" documentId="13_ncr:1_{30152D9F-FB05-4D14-B1B5-3945547C39C3}" xr6:coauthVersionLast="36" xr6:coauthVersionMax="36" xr10:uidLastSave="{00000000-0000-0000-0000-000000000000}"/>
  <bookViews>
    <workbookView xWindow="0" yWindow="0" windowWidth="21570" windowHeight="12195" activeTab="6" xr2:uid="{00000000-000D-0000-FFFF-FFFF00000000}"/>
  </bookViews>
  <sheets>
    <sheet name="Lokacije" sheetId="2" r:id="rId1"/>
    <sheet name="CV+KV" sheetId="12" r:id="rId2"/>
    <sheet name="AKCIJSKI NAČRT" sheetId="11" r:id="rId3"/>
    <sheet name="Priloga" sheetId="13" r:id="rId4"/>
    <sheet name="Priloga_popravki_obrazložitve" sheetId="14" r:id="rId5"/>
    <sheet name="Priloga_popravljena" sheetId="15" r:id="rId6"/>
    <sheet name="Priloga_čistopis" sheetId="16"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9" i="16" l="1"/>
  <c r="I59" i="16"/>
  <c r="N59" i="16" s="1"/>
  <c r="N58" i="16"/>
  <c r="L58" i="16"/>
  <c r="I58" i="16"/>
  <c r="L57" i="16"/>
  <c r="I57" i="16"/>
  <c r="N57" i="16" s="1"/>
  <c r="I56" i="16"/>
  <c r="L56" i="16" s="1"/>
  <c r="N55" i="16"/>
  <c r="I55" i="16"/>
  <c r="L55" i="16" s="1"/>
  <c r="I54" i="16"/>
  <c r="N54" i="16" s="1"/>
  <c r="I53" i="16"/>
  <c r="N53" i="16" s="1"/>
  <c r="I52" i="16"/>
  <c r="N52" i="16" s="1"/>
  <c r="L45" i="16"/>
  <c r="I45" i="16"/>
  <c r="N45" i="16" s="1"/>
  <c r="F44" i="16"/>
  <c r="I44" i="16" s="1"/>
  <c r="I43" i="16"/>
  <c r="N43" i="16" s="1"/>
  <c r="I42" i="16"/>
  <c r="N42" i="16" s="1"/>
  <c r="I41" i="16"/>
  <c r="N41" i="16" s="1"/>
  <c r="L40" i="16"/>
  <c r="I40" i="16"/>
  <c r="N40" i="16" s="1"/>
  <c r="N31" i="16"/>
  <c r="L31" i="16"/>
  <c r="I31" i="16"/>
  <c r="I30" i="16"/>
  <c r="L30" i="16" s="1"/>
  <c r="I29" i="16"/>
  <c r="L29" i="16" s="1"/>
  <c r="N28" i="16"/>
  <c r="I28" i="16"/>
  <c r="L28" i="16" s="1"/>
  <c r="I27" i="16"/>
  <c r="N27" i="16" s="1"/>
  <c r="I20" i="16"/>
  <c r="N20" i="16" s="1"/>
  <c r="I19" i="16"/>
  <c r="N19" i="16" s="1"/>
  <c r="I18" i="16"/>
  <c r="L18" i="16" s="1"/>
  <c r="N17" i="16"/>
  <c r="L17" i="16"/>
  <c r="I17" i="16"/>
  <c r="I16" i="16"/>
  <c r="N16" i="16" s="1"/>
  <c r="I15" i="16"/>
  <c r="L15" i="16" s="1"/>
  <c r="N7" i="16"/>
  <c r="I7" i="16"/>
  <c r="L7" i="16" s="1"/>
  <c r="N6" i="16"/>
  <c r="L6" i="16"/>
  <c r="N44" i="16" l="1"/>
  <c r="L44" i="16"/>
  <c r="N15" i="16"/>
  <c r="N29" i="16"/>
  <c r="N18" i="16"/>
  <c r="L43" i="16"/>
  <c r="L54" i="16"/>
  <c r="L16" i="16"/>
  <c r="L19" i="16"/>
  <c r="N30" i="16"/>
  <c r="L41" i="16"/>
  <c r="L52" i="16"/>
  <c r="N56" i="16"/>
  <c r="L27" i="16"/>
  <c r="L20" i="16"/>
  <c r="L42" i="16"/>
  <c r="L53" i="16"/>
  <c r="N59" i="15"/>
  <c r="L59" i="15"/>
  <c r="I59" i="15"/>
  <c r="I58" i="15"/>
  <c r="N58" i="15" s="1"/>
  <c r="N57" i="15"/>
  <c r="I57" i="15"/>
  <c r="L57" i="15" s="1"/>
  <c r="N56" i="15"/>
  <c r="I56" i="15"/>
  <c r="L56" i="15" s="1"/>
  <c r="I55" i="15"/>
  <c r="N55" i="15" s="1"/>
  <c r="I54" i="15"/>
  <c r="N54" i="15" s="1"/>
  <c r="N53" i="15"/>
  <c r="I53" i="15"/>
  <c r="L53" i="15" s="1"/>
  <c r="I52" i="15"/>
  <c r="N52" i="15" s="1"/>
  <c r="I45" i="15"/>
  <c r="N45" i="15" s="1"/>
  <c r="F44" i="15"/>
  <c r="I44" i="15" s="1"/>
  <c r="I43" i="15"/>
  <c r="N43" i="15" s="1"/>
  <c r="N42" i="15"/>
  <c r="I42" i="15"/>
  <c r="L42" i="15" s="1"/>
  <c r="I41" i="15"/>
  <c r="N41" i="15" s="1"/>
  <c r="I40" i="15"/>
  <c r="N40" i="15" s="1"/>
  <c r="I31" i="15"/>
  <c r="N31" i="15" s="1"/>
  <c r="I30" i="15"/>
  <c r="N30" i="15" s="1"/>
  <c r="N29" i="15"/>
  <c r="L29" i="15"/>
  <c r="I29" i="15"/>
  <c r="I28" i="15"/>
  <c r="N28" i="15" s="1"/>
  <c r="I27" i="15"/>
  <c r="N27" i="15" s="1"/>
  <c r="N20" i="15"/>
  <c r="I20" i="15"/>
  <c r="L20" i="15" s="1"/>
  <c r="I19" i="15"/>
  <c r="N19" i="15" s="1"/>
  <c r="I18" i="15"/>
  <c r="N18" i="15" s="1"/>
  <c r="I17" i="15"/>
  <c r="N17" i="15" s="1"/>
  <c r="I16" i="15"/>
  <c r="N16" i="15" s="1"/>
  <c r="N15" i="15"/>
  <c r="L15" i="15"/>
  <c r="I15" i="15"/>
  <c r="I7" i="15"/>
  <c r="N7" i="15" s="1"/>
  <c r="N6" i="15"/>
  <c r="L6" i="15"/>
  <c r="N44" i="15" l="1"/>
  <c r="L44" i="15"/>
  <c r="L18" i="15"/>
  <c r="L40" i="15"/>
  <c r="L45" i="15"/>
  <c r="L27" i="15"/>
  <c r="L43" i="15"/>
  <c r="L54" i="15"/>
  <c r="L16" i="15"/>
  <c r="L30" i="15"/>
  <c r="L19" i="15"/>
  <c r="L41" i="15"/>
  <c r="L52" i="15"/>
  <c r="L7" i="15"/>
  <c r="L28" i="15"/>
  <c r="L55" i="15"/>
  <c r="L17" i="15"/>
  <c r="L31" i="15"/>
  <c r="L58" i="15"/>
  <c r="I58" i="14" l="1"/>
  <c r="L58" i="14" s="1"/>
  <c r="I57" i="14"/>
  <c r="L57" i="14" s="1"/>
  <c r="I56" i="14"/>
  <c r="N56" i="14" s="1"/>
  <c r="I55" i="14"/>
  <c r="L55" i="14" s="1"/>
  <c r="I54" i="14"/>
  <c r="N54" i="14" s="1"/>
  <c r="I53" i="14"/>
  <c r="L53" i="14" s="1"/>
  <c r="I52" i="14"/>
  <c r="N52" i="14" s="1"/>
  <c r="I51" i="14"/>
  <c r="N51" i="14" s="1"/>
  <c r="I44" i="14"/>
  <c r="L44" i="14" s="1"/>
  <c r="F43" i="14"/>
  <c r="I43" i="14" s="1"/>
  <c r="N43" i="14" s="1"/>
  <c r="I42" i="14"/>
  <c r="L42" i="14" s="1"/>
  <c r="I41" i="14"/>
  <c r="N41" i="14" s="1"/>
  <c r="I40" i="14"/>
  <c r="N40" i="14" s="1"/>
  <c r="I39" i="14"/>
  <c r="L39" i="14" s="1"/>
  <c r="I30" i="14"/>
  <c r="N30" i="14" s="1"/>
  <c r="I29" i="14"/>
  <c r="N29" i="14" s="1"/>
  <c r="I28" i="14"/>
  <c r="N28" i="14" s="1"/>
  <c r="I27" i="14"/>
  <c r="N27" i="14" s="1"/>
  <c r="I26" i="14"/>
  <c r="L26" i="14" s="1"/>
  <c r="I19" i="14"/>
  <c r="L19" i="14" s="1"/>
  <c r="I18" i="14"/>
  <c r="L18" i="14" s="1"/>
  <c r="I17" i="14"/>
  <c r="N17" i="14" s="1"/>
  <c r="I16" i="14"/>
  <c r="L16" i="14" s="1"/>
  <c r="I15" i="14"/>
  <c r="N15" i="14" s="1"/>
  <c r="I14" i="14"/>
  <c r="N14" i="14" s="1"/>
  <c r="N7" i="14"/>
  <c r="L7" i="14"/>
  <c r="I7" i="14"/>
  <c r="N6" i="14"/>
  <c r="L6" i="14"/>
  <c r="L40" i="14" l="1"/>
  <c r="L54" i="14"/>
  <c r="N18" i="14"/>
  <c r="L51" i="14"/>
  <c r="L27" i="14"/>
  <c r="L30" i="14"/>
  <c r="N16" i="14"/>
  <c r="L41" i="14"/>
  <c r="N57" i="14"/>
  <c r="L14" i="14"/>
  <c r="N19" i="14"/>
  <c r="L28" i="14"/>
  <c r="L17" i="14"/>
  <c r="N55" i="14"/>
  <c r="N39" i="14"/>
  <c r="N44" i="14"/>
  <c r="N58" i="14"/>
  <c r="L15" i="14"/>
  <c r="N26" i="14"/>
  <c r="L29" i="14"/>
  <c r="N42" i="14"/>
  <c r="N53" i="14"/>
  <c r="L56" i="14"/>
  <c r="L43" i="14"/>
  <c r="L52" i="14"/>
  <c r="F42" i="11"/>
  <c r="I53" i="13" l="1"/>
  <c r="L53" i="13" s="1"/>
  <c r="I52" i="13"/>
  <c r="N52" i="13" s="1"/>
  <c r="I51" i="13"/>
  <c r="L51" i="13" s="1"/>
  <c r="L50" i="13"/>
  <c r="I50" i="13"/>
  <c r="N50" i="13" s="1"/>
  <c r="I49" i="13"/>
  <c r="N49" i="13" s="1"/>
  <c r="N48" i="13"/>
  <c r="I48" i="13"/>
  <c r="L48" i="13" s="1"/>
  <c r="I47" i="13"/>
  <c r="L47" i="13" s="1"/>
  <c r="I46" i="13"/>
  <c r="N46" i="13" s="1"/>
  <c r="I40" i="13"/>
  <c r="L40" i="13" s="1"/>
  <c r="F39" i="13"/>
  <c r="I39" i="13" s="1"/>
  <c r="L39" i="13" s="1"/>
  <c r="I38" i="13"/>
  <c r="L38" i="13" s="1"/>
  <c r="I37" i="13"/>
  <c r="N37" i="13" s="1"/>
  <c r="I36" i="13"/>
  <c r="L36" i="13" s="1"/>
  <c r="I35" i="13"/>
  <c r="N35" i="13" s="1"/>
  <c r="I27" i="13"/>
  <c r="L27" i="13" s="1"/>
  <c r="I26" i="13"/>
  <c r="N26" i="13" s="1"/>
  <c r="I25" i="13"/>
  <c r="N25" i="13" s="1"/>
  <c r="I24" i="13"/>
  <c r="N24" i="13" s="1"/>
  <c r="I23" i="13"/>
  <c r="L23" i="13" s="1"/>
  <c r="I17" i="13"/>
  <c r="N17" i="13" s="1"/>
  <c r="I16" i="13"/>
  <c r="L16" i="13" s="1"/>
  <c r="I15" i="13"/>
  <c r="N15" i="13" s="1"/>
  <c r="I14" i="13"/>
  <c r="N14" i="13" s="1"/>
  <c r="I13" i="13"/>
  <c r="N13" i="13" s="1"/>
  <c r="I12" i="13"/>
  <c r="N12" i="13" s="1"/>
  <c r="I6" i="13"/>
  <c r="N6" i="13" s="1"/>
  <c r="N5" i="13"/>
  <c r="L5" i="13"/>
  <c r="L6" i="13" l="1"/>
  <c r="N23" i="13"/>
  <c r="N47" i="13"/>
  <c r="L26" i="13"/>
  <c r="L13" i="13"/>
  <c r="L24" i="13"/>
  <c r="N38" i="13"/>
  <c r="N53" i="13"/>
  <c r="N40" i="13"/>
  <c r="N36" i="13"/>
  <c r="L17" i="13"/>
  <c r="N27" i="13"/>
  <c r="L37" i="13"/>
  <c r="N39" i="13"/>
  <c r="L46" i="13"/>
  <c r="N51" i="13"/>
  <c r="L14" i="13"/>
  <c r="L12" i="13"/>
  <c r="L25" i="13"/>
  <c r="L49" i="13"/>
  <c r="N16" i="13"/>
  <c r="L15" i="13"/>
  <c r="L35" i="13"/>
  <c r="L52" i="13"/>
  <c r="I51" i="11"/>
  <c r="F41" i="11"/>
  <c r="I29" i="11"/>
  <c r="M7" i="11" l="1"/>
  <c r="L7" i="11"/>
  <c r="I8" i="11"/>
  <c r="M8" i="11" s="1"/>
  <c r="I55" i="11"/>
  <c r="M55" i="11" s="1"/>
  <c r="I54" i="11"/>
  <c r="M54" i="11" s="1"/>
  <c r="I53" i="11"/>
  <c r="M53" i="11" s="1"/>
  <c r="I52" i="11"/>
  <c r="M52" i="11" s="1"/>
  <c r="L51" i="11"/>
  <c r="I50" i="11"/>
  <c r="M50" i="11" s="1"/>
  <c r="I49" i="11"/>
  <c r="M49" i="11" s="1"/>
  <c r="I48" i="11"/>
  <c r="M48" i="11" s="1"/>
  <c r="I42" i="11"/>
  <c r="M42" i="11" s="1"/>
  <c r="I41" i="11"/>
  <c r="L41" i="11" s="1"/>
  <c r="I40" i="11"/>
  <c r="M40" i="11" s="1"/>
  <c r="I39" i="11"/>
  <c r="M39" i="11" s="1"/>
  <c r="I38" i="11"/>
  <c r="M38" i="11" s="1"/>
  <c r="I37" i="11"/>
  <c r="L37" i="11" s="1"/>
  <c r="L29" i="11"/>
  <c r="I28" i="11"/>
  <c r="L28" i="11" s="1"/>
  <c r="I27" i="11"/>
  <c r="M27" i="11" s="1"/>
  <c r="I26" i="11"/>
  <c r="M26" i="11" s="1"/>
  <c r="I25" i="11"/>
  <c r="M25" i="11" s="1"/>
  <c r="I19" i="11"/>
  <c r="M19" i="11" s="1"/>
  <c r="I18" i="11"/>
  <c r="M18" i="11" s="1"/>
  <c r="I17" i="11"/>
  <c r="L17" i="11" s="1"/>
  <c r="I16" i="11"/>
  <c r="L16" i="11" s="1"/>
  <c r="I15" i="11"/>
  <c r="M15" i="11" s="1"/>
  <c r="I14" i="11"/>
  <c r="M14" i="11" s="1"/>
  <c r="L14" i="11" l="1"/>
  <c r="M37" i="11"/>
  <c r="L42" i="11"/>
  <c r="L26" i="11"/>
  <c r="L19" i="11"/>
  <c r="L8" i="11"/>
  <c r="L48" i="11"/>
  <c r="L40" i="11"/>
  <c r="M16" i="11"/>
  <c r="L54" i="11"/>
  <c r="M51" i="11"/>
  <c r="L53" i="11"/>
  <c r="M29" i="11"/>
  <c r="L39" i="11"/>
  <c r="L50" i="11"/>
  <c r="L52" i="11"/>
  <c r="M17" i="11"/>
  <c r="M28" i="11"/>
  <c r="L38" i="11"/>
  <c r="L49" i="11"/>
  <c r="L15" i="11"/>
  <c r="L18" i="11"/>
  <c r="M41" i="11"/>
  <c r="L25" i="11"/>
  <c r="L27" i="11"/>
  <c r="L55" i="11"/>
  <c r="J30" i="12"/>
  <c r="J28" i="12"/>
  <c r="J27" i="12"/>
  <c r="J26" i="12"/>
  <c r="J25" i="12"/>
  <c r="J24" i="12"/>
  <c r="J23" i="12"/>
  <c r="J22" i="12"/>
  <c r="J20" i="12"/>
  <c r="J19" i="12"/>
  <c r="J17" i="12"/>
  <c r="J15" i="12"/>
  <c r="J14" i="12"/>
  <c r="J13" i="12"/>
  <c r="J10" i="12"/>
  <c r="J9" i="12"/>
  <c r="J8" i="12"/>
  <c r="J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Hočevar Mateja</author>
    <author>Drača Margitić Matija</author>
  </authors>
  <commentList>
    <comment ref="H7" authorId="0" shapeId="0" xr:uid="{30A80D8A-95A1-471C-9E08-1D70F3351479}">
      <text>
        <r>
          <rPr>
            <b/>
            <sz val="9"/>
            <color indexed="81"/>
            <rFont val="Segoe UI"/>
            <family val="2"/>
            <charset val="238"/>
          </rPr>
          <t>(1 dejavnost na leto)</t>
        </r>
      </text>
    </comment>
    <comment ref="H8" authorId="0" shapeId="0" xr:uid="{0FD52650-9847-446D-991B-9ED891D66145}">
      <text>
        <r>
          <rPr>
            <b/>
            <sz val="9"/>
            <color indexed="81"/>
            <rFont val="Segoe UI"/>
            <family val="2"/>
            <charset val="238"/>
          </rPr>
          <t>(1 dejavnost na leto)</t>
        </r>
      </text>
    </comment>
    <comment ref="H15" authorId="0" shapeId="0" xr:uid="{AF7A6D20-034A-40B4-80F4-8E69079CB7D0}">
      <text>
        <r>
          <rPr>
            <b/>
            <sz val="9"/>
            <color indexed="81"/>
            <rFont val="Segoe UI"/>
            <family val="2"/>
            <charset val="238"/>
          </rPr>
          <t>Ni podatka</t>
        </r>
        <r>
          <rPr>
            <sz val="9"/>
            <color indexed="81"/>
            <rFont val="Segoe UI"/>
            <family val="2"/>
            <charset val="238"/>
          </rPr>
          <t xml:space="preserve">
</t>
        </r>
      </text>
    </comment>
    <comment ref="H18" authorId="1" shapeId="0" xr:uid="{5C1BD667-7842-4372-839E-32B83CFF5D68}">
      <text>
        <r>
          <rPr>
            <b/>
            <sz val="9"/>
            <color indexed="81"/>
            <rFont val="Segoe UI"/>
            <family val="2"/>
            <charset val="238"/>
          </rPr>
          <t>Drača Margitić Matija:</t>
        </r>
        <r>
          <rPr>
            <sz val="9"/>
            <color indexed="81"/>
            <rFont val="Segoe UI"/>
            <family val="2"/>
            <charset val="238"/>
          </rPr>
          <t xml:space="preserve">
Točno določi občina - V dokumentu Cilji_kazalniki_vrednosti_vodila spada to dvoje pod isti kazalnik, a se potem to razdeli? (npr. 1 km pešpoti in 0,5 km pločniki)
</t>
        </r>
      </text>
    </comment>
    <comment ref="H25" authorId="0" shapeId="0" xr:uid="{C9A09E9E-EBFB-4DFD-A628-3534B9D4D10D}">
      <text>
        <r>
          <rPr>
            <b/>
            <sz val="9"/>
            <color indexed="81"/>
            <rFont val="Segoe UI"/>
            <family val="2"/>
            <charset val="238"/>
          </rPr>
          <t>do 5 km</t>
        </r>
        <r>
          <rPr>
            <sz val="9"/>
            <color indexed="81"/>
            <rFont val="Segoe UI"/>
            <family val="2"/>
            <charset val="238"/>
          </rPr>
          <t xml:space="preserve">
</t>
        </r>
      </text>
    </comment>
    <comment ref="H26" authorId="0" shapeId="0" xr:uid="{6038FC0B-4A9B-4728-AD86-4F27E4061D80}">
      <text>
        <r>
          <rPr>
            <b/>
            <sz val="9"/>
            <color indexed="81"/>
            <rFont val="Segoe UI"/>
            <family val="2"/>
            <charset val="238"/>
          </rPr>
          <t>ni podatka</t>
        </r>
        <r>
          <rPr>
            <sz val="9"/>
            <color indexed="81"/>
            <rFont val="Segoe UI"/>
            <family val="2"/>
            <charset val="238"/>
          </rPr>
          <t xml:space="preserve">
</t>
        </r>
      </text>
    </comment>
    <comment ref="F28" authorId="0" shapeId="0" xr:uid="{F8D6AF25-18BD-4D70-9037-AB4FC893FC20}">
      <text>
        <r>
          <rPr>
            <b/>
            <sz val="9"/>
            <color indexed="81"/>
            <rFont val="Segoe UI"/>
            <family val="2"/>
            <charset val="238"/>
          </rPr>
          <t xml:space="preserve">O storitvi | PoKOLO
</t>
        </r>
        <r>
          <rPr>
            <sz val="9"/>
            <color indexed="81"/>
            <rFont val="Segoe UI"/>
            <family val="2"/>
            <charset val="238"/>
          </rPr>
          <t xml:space="preserve">
</t>
        </r>
      </text>
    </comment>
    <comment ref="H28" authorId="1" shapeId="0" xr:uid="{C62F5F24-4C72-443C-A162-0F345A171678}">
      <text>
        <r>
          <rPr>
            <b/>
            <sz val="9"/>
            <color indexed="81"/>
            <rFont val="Segoe UI"/>
            <family val="2"/>
            <charset val="238"/>
          </rPr>
          <t>Drača Margitić Matija:</t>
        </r>
        <r>
          <rPr>
            <sz val="9"/>
            <color indexed="81"/>
            <rFont val="Segoe UI"/>
            <family val="2"/>
            <charset val="238"/>
          </rPr>
          <t xml:space="preserve">
Kazalnik: 5 novih mest za parkiranje ali izposojo</t>
        </r>
      </text>
    </comment>
    <comment ref="F37" authorId="0" shapeId="0" xr:uid="{0478F9A2-78A6-46F9-9921-56FCBDD40CCE}">
      <text>
        <r>
          <rPr>
            <b/>
            <sz val="9"/>
            <color indexed="81"/>
            <rFont val="Segoe UI"/>
            <family val="2"/>
            <charset val="238"/>
          </rPr>
          <t>96000 € (10.000 € načrt + 40.000 € investicija + 30.000 €/letno) + 20 %</t>
        </r>
        <r>
          <rPr>
            <sz val="9"/>
            <color indexed="81"/>
            <rFont val="Segoe UI"/>
            <family val="2"/>
            <charset val="238"/>
          </rPr>
          <t xml:space="preserve">
</t>
        </r>
      </text>
    </comment>
    <comment ref="H37" authorId="1" shapeId="0" xr:uid="{423C7AAF-456C-4DDC-9C87-727708FB9B5F}">
      <text>
        <r>
          <rPr>
            <b/>
            <sz val="9"/>
            <color indexed="81"/>
            <rFont val="Segoe UI"/>
            <family val="2"/>
            <charset val="238"/>
          </rPr>
          <t>Drača Margitić Matija:</t>
        </r>
        <r>
          <rPr>
            <sz val="9"/>
            <color indexed="81"/>
            <rFont val="Segoe UI"/>
            <family val="2"/>
            <charset val="238"/>
          </rPr>
          <t xml:space="preserve">
Na isti relaciji - dnevno</t>
        </r>
      </text>
    </comment>
    <comment ref="F38" authorId="0" shapeId="0" xr:uid="{80F9E7C6-3F61-4DD5-8710-9C9CE42227F3}">
      <text>
        <r>
          <rPr>
            <b/>
            <sz val="9"/>
            <color indexed="81"/>
            <rFont val="Segoe UI"/>
            <family val="2"/>
            <charset val="238"/>
          </rPr>
          <t>96000 € (10.000 € načrt + 40.000 € investicija + 30.000 €/letno) + 20 %</t>
        </r>
        <r>
          <rPr>
            <sz val="9"/>
            <color indexed="81"/>
            <rFont val="Segoe UI"/>
            <family val="2"/>
            <charset val="238"/>
          </rPr>
          <t xml:space="preserve">
</t>
        </r>
      </text>
    </comment>
    <comment ref="H38" authorId="1" shapeId="0" xr:uid="{E5445BDE-3D55-457A-8962-4E44EF195B91}">
      <text>
        <r>
          <rPr>
            <b/>
            <sz val="9"/>
            <color indexed="81"/>
            <rFont val="Segoe UI"/>
            <family val="2"/>
            <charset val="238"/>
          </rPr>
          <t>Drača Margitić Matija:</t>
        </r>
        <r>
          <rPr>
            <sz val="9"/>
            <color indexed="81"/>
            <rFont val="Segoe UI"/>
            <family val="2"/>
            <charset val="238"/>
          </rPr>
          <t xml:space="preserve">
Koliko linij (od-do) in kam vozijo? </t>
        </r>
      </text>
    </comment>
    <comment ref="H39" authorId="0" shapeId="0" xr:uid="{78F0F864-76A4-4D46-984F-AF1B83D75F8C}">
      <text>
        <r>
          <rPr>
            <b/>
            <sz val="9"/>
            <color indexed="81"/>
            <rFont val="Segoe UI"/>
            <family val="2"/>
            <charset val="238"/>
          </rPr>
          <t>3 (eno na dve leti)</t>
        </r>
        <r>
          <rPr>
            <sz val="9"/>
            <color indexed="81"/>
            <rFont val="Segoe UI"/>
            <family val="2"/>
            <charset val="238"/>
          </rPr>
          <t xml:space="preserve">
</t>
        </r>
      </text>
    </comment>
    <comment ref="H42" authorId="1" shapeId="0" xr:uid="{100197B1-F481-4112-9C21-11A9654ABA6E}">
      <text>
        <r>
          <rPr>
            <b/>
            <sz val="9"/>
            <color indexed="81"/>
            <rFont val="Segoe UI"/>
            <family val="2"/>
            <charset val="238"/>
          </rPr>
          <t>Drača Margitić Matija:</t>
        </r>
        <r>
          <rPr>
            <sz val="9"/>
            <color indexed="81"/>
            <rFont val="Segoe UI"/>
            <family val="2"/>
            <charset val="238"/>
          </rPr>
          <t xml:space="preserve">
ni podatka - Število ljudi, ki bi lahko korisitlo brezplačen prevoz ali pa število novih lokacij, kjer bi prevoz bil omogočen</t>
        </r>
      </text>
    </comment>
    <comment ref="H50" authorId="1" shapeId="0" xr:uid="{94FC34CF-3CE4-481C-8D8E-2B999FE4A818}">
      <text>
        <r>
          <rPr>
            <b/>
            <sz val="9"/>
            <color indexed="81"/>
            <rFont val="Segoe UI"/>
            <family val="2"/>
            <charset val="238"/>
          </rPr>
          <t>Drača Margitić Matija:</t>
        </r>
        <r>
          <rPr>
            <sz val="9"/>
            <color indexed="81"/>
            <rFont val="Segoe UI"/>
            <family val="2"/>
            <charset val="238"/>
          </rPr>
          <t xml:space="preserve">
Konkreten ukrep: uvedba enosmerne ceste od OŠ do centra</t>
        </r>
      </text>
    </comment>
    <comment ref="H51" authorId="1" shapeId="0" xr:uid="{B5D9FA7D-289B-4826-8E19-8DCBDBFEB280}">
      <text>
        <r>
          <rPr>
            <b/>
            <sz val="9"/>
            <color indexed="81"/>
            <rFont val="Segoe UI"/>
            <family val="2"/>
            <charset val="238"/>
          </rPr>
          <t>Drača Margitić Matija:</t>
        </r>
        <r>
          <rPr>
            <sz val="9"/>
            <color indexed="81"/>
            <rFont val="Segoe UI"/>
            <family val="2"/>
            <charset val="238"/>
          </rPr>
          <t xml:space="preserve">
Podatek Občine (Koliko km se bo izgradilo letno)</t>
        </r>
      </text>
    </comment>
    <comment ref="H52" authorId="1" shapeId="0" xr:uid="{A3C2065B-6827-4577-857D-B762A23E6916}">
      <text>
        <r>
          <rPr>
            <b/>
            <sz val="9"/>
            <color indexed="81"/>
            <rFont val="Segoe UI"/>
            <family val="2"/>
            <charset val="238"/>
          </rPr>
          <t>Drača Margitić Matija:</t>
        </r>
        <r>
          <rPr>
            <sz val="9"/>
            <color indexed="81"/>
            <rFont val="Segoe UI"/>
            <family val="2"/>
            <charset val="238"/>
          </rPr>
          <t xml:space="preserve">
Lahko bi se določilo/imenovalo ulice ali cestne odseke, kjer tovoreni promet lahko varno vozi (št. cest/odsekov, ki so pametno upravljani)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Hočevar Mateja</author>
    <author>Drača Margitić Matija</author>
  </authors>
  <commentList>
    <comment ref="H5" authorId="0" shapeId="0" xr:uid="{11630974-7291-483C-82AE-3B4ABBDF8CA7}">
      <text>
        <r>
          <rPr>
            <b/>
            <sz val="9"/>
            <color indexed="81"/>
            <rFont val="Segoe UI"/>
            <family val="2"/>
            <charset val="238"/>
          </rPr>
          <t>(1 dejavnost na leto)</t>
        </r>
        <r>
          <rPr>
            <sz val="9"/>
            <color indexed="81"/>
            <rFont val="Segoe UI"/>
            <family val="2"/>
            <charset val="238"/>
          </rPr>
          <t xml:space="preserve">
</t>
        </r>
      </text>
    </comment>
    <comment ref="H6" authorId="0" shapeId="0" xr:uid="{9D8034CC-47E1-40C8-9EE8-E81405143137}">
      <text>
        <r>
          <rPr>
            <b/>
            <sz val="9"/>
            <color indexed="81"/>
            <rFont val="Segoe UI"/>
            <family val="2"/>
            <charset val="238"/>
          </rPr>
          <t>(1 dejavnost na leto)</t>
        </r>
        <r>
          <rPr>
            <sz val="9"/>
            <color indexed="81"/>
            <rFont val="Segoe UI"/>
            <family val="2"/>
            <charset val="238"/>
          </rPr>
          <t xml:space="preserve">
</t>
        </r>
      </text>
    </comment>
    <comment ref="H13" authorId="0" shapeId="0" xr:uid="{67C35422-4E67-41FF-8FD8-7D039F5FA5EC}">
      <text>
        <r>
          <rPr>
            <b/>
            <sz val="9"/>
            <color indexed="81"/>
            <rFont val="Segoe UI"/>
            <family val="2"/>
            <charset val="238"/>
          </rPr>
          <t>Ni podatka</t>
        </r>
        <r>
          <rPr>
            <sz val="9"/>
            <color indexed="81"/>
            <rFont val="Segoe UI"/>
            <family val="2"/>
            <charset val="238"/>
          </rPr>
          <t xml:space="preserve">
</t>
        </r>
      </text>
    </comment>
    <comment ref="H16" authorId="1" shapeId="0" xr:uid="{7A2A830B-0DF2-4F5F-AC99-71E84ED7AF48}">
      <text>
        <r>
          <rPr>
            <b/>
            <sz val="9"/>
            <color indexed="81"/>
            <rFont val="Segoe UI"/>
            <family val="2"/>
            <charset val="238"/>
          </rPr>
          <t>Drača Margitić Matija:</t>
        </r>
        <r>
          <rPr>
            <sz val="9"/>
            <color indexed="81"/>
            <rFont val="Segoe UI"/>
            <family val="2"/>
            <charset val="238"/>
          </rPr>
          <t xml:space="preserve">
Točno določi občina - V dokumentu Cilji_kazalniki_vrednosti_vodila spada to dvoje pod isti kazalnik, a se potem to razdeli? (npr. 1 km pešpoti in 0,5 km pločniki)
</t>
        </r>
      </text>
    </comment>
    <comment ref="H23" authorId="0" shapeId="0" xr:uid="{40B56B71-0058-4610-A57E-EAB94CC5F88A}">
      <text>
        <r>
          <rPr>
            <b/>
            <sz val="9"/>
            <color indexed="81"/>
            <rFont val="Segoe UI"/>
            <family val="2"/>
            <charset val="238"/>
          </rPr>
          <t>do 5 km</t>
        </r>
        <r>
          <rPr>
            <sz val="9"/>
            <color indexed="81"/>
            <rFont val="Segoe UI"/>
            <family val="2"/>
            <charset val="238"/>
          </rPr>
          <t xml:space="preserve">
</t>
        </r>
      </text>
    </comment>
    <comment ref="H24" authorId="0" shapeId="0" xr:uid="{F16D1459-CA22-4839-97F7-BA86BF7C446B}">
      <text>
        <r>
          <rPr>
            <b/>
            <sz val="9"/>
            <color indexed="81"/>
            <rFont val="Segoe UI"/>
            <family val="2"/>
            <charset val="238"/>
          </rPr>
          <t>ni podatka</t>
        </r>
        <r>
          <rPr>
            <sz val="9"/>
            <color indexed="81"/>
            <rFont val="Segoe UI"/>
            <family val="2"/>
            <charset val="238"/>
          </rPr>
          <t xml:space="preserve">
</t>
        </r>
      </text>
    </comment>
    <comment ref="F26" authorId="0" shapeId="0" xr:uid="{A0CFBB90-D798-4983-BC06-0A08A5C90F3E}">
      <text>
        <r>
          <rPr>
            <b/>
            <sz val="9"/>
            <color indexed="81"/>
            <rFont val="Segoe UI"/>
            <family val="2"/>
            <charset val="238"/>
          </rPr>
          <t xml:space="preserve">O storitvi | PoKOLO
</t>
        </r>
        <r>
          <rPr>
            <sz val="9"/>
            <color indexed="81"/>
            <rFont val="Segoe UI"/>
            <family val="2"/>
            <charset val="238"/>
          </rPr>
          <t xml:space="preserve">
</t>
        </r>
      </text>
    </comment>
    <comment ref="H26" authorId="1" shapeId="0" xr:uid="{2A4DFE83-FE04-40C0-BACD-A425CBDF797E}">
      <text>
        <r>
          <rPr>
            <b/>
            <sz val="9"/>
            <color indexed="81"/>
            <rFont val="Segoe UI"/>
            <family val="2"/>
            <charset val="238"/>
          </rPr>
          <t>Drača Margitić Matija:</t>
        </r>
        <r>
          <rPr>
            <sz val="9"/>
            <color indexed="81"/>
            <rFont val="Segoe UI"/>
            <family val="2"/>
            <charset val="238"/>
          </rPr>
          <t xml:space="preserve">
Kazalnik: 5 novih mest za parkiranje ali izposojo</t>
        </r>
      </text>
    </comment>
    <comment ref="F35" authorId="0" shapeId="0" xr:uid="{96F160A2-941A-4F08-8BF2-19D2F11518D4}">
      <text>
        <r>
          <rPr>
            <b/>
            <sz val="9"/>
            <color indexed="81"/>
            <rFont val="Segoe UI"/>
            <family val="2"/>
            <charset val="238"/>
          </rPr>
          <t>96000 € (10.000 € načrt + 40.000 € investicija + 30.000 €/letno) + 20 %</t>
        </r>
        <r>
          <rPr>
            <sz val="9"/>
            <color indexed="81"/>
            <rFont val="Segoe UI"/>
            <family val="2"/>
            <charset val="238"/>
          </rPr>
          <t xml:space="preserve">
</t>
        </r>
      </text>
    </comment>
    <comment ref="H35" authorId="1" shapeId="0" xr:uid="{E1E4546D-E48B-4A4A-8A71-D638EC895E44}">
      <text>
        <r>
          <rPr>
            <b/>
            <sz val="9"/>
            <color indexed="81"/>
            <rFont val="Segoe UI"/>
            <family val="2"/>
            <charset val="238"/>
          </rPr>
          <t>Drača Margitić Matija:</t>
        </r>
        <r>
          <rPr>
            <sz val="9"/>
            <color indexed="81"/>
            <rFont val="Segoe UI"/>
            <family val="2"/>
            <charset val="238"/>
          </rPr>
          <t xml:space="preserve">
Na isti relaciji - dnevno</t>
        </r>
      </text>
    </comment>
    <comment ref="F36" authorId="0" shapeId="0" xr:uid="{09EF3B0B-6DBB-4805-8EBC-E8EBA71928D1}">
      <text>
        <r>
          <rPr>
            <b/>
            <sz val="9"/>
            <color indexed="81"/>
            <rFont val="Segoe UI"/>
            <family val="2"/>
            <charset val="238"/>
          </rPr>
          <t>96000 € (10.000 € načrt + 40.000 € investicija + 30.000 €/letno) + 20 %</t>
        </r>
        <r>
          <rPr>
            <sz val="9"/>
            <color indexed="81"/>
            <rFont val="Segoe UI"/>
            <family val="2"/>
            <charset val="238"/>
          </rPr>
          <t xml:space="preserve">
</t>
        </r>
      </text>
    </comment>
    <comment ref="H36" authorId="1" shapeId="0" xr:uid="{DBC73322-783F-4B4F-A716-E6834684A1AB}">
      <text>
        <r>
          <rPr>
            <b/>
            <sz val="9"/>
            <color indexed="81"/>
            <rFont val="Segoe UI"/>
            <family val="2"/>
            <charset val="238"/>
          </rPr>
          <t>Drača Margitić Matija:</t>
        </r>
        <r>
          <rPr>
            <sz val="9"/>
            <color indexed="81"/>
            <rFont val="Segoe UI"/>
            <family val="2"/>
            <charset val="238"/>
          </rPr>
          <t xml:space="preserve">
Koliko linij (od-do) in kam vozijo? </t>
        </r>
      </text>
    </comment>
    <comment ref="H37" authorId="0" shapeId="0" xr:uid="{BB5FD444-F770-4341-B528-010CF6452619}">
      <text>
        <r>
          <rPr>
            <b/>
            <sz val="9"/>
            <color indexed="81"/>
            <rFont val="Segoe UI"/>
            <family val="2"/>
            <charset val="238"/>
          </rPr>
          <t>3 (eno na dve leti)</t>
        </r>
        <r>
          <rPr>
            <sz val="9"/>
            <color indexed="81"/>
            <rFont val="Segoe UI"/>
            <family val="2"/>
            <charset val="238"/>
          </rPr>
          <t xml:space="preserve">
</t>
        </r>
      </text>
    </comment>
    <comment ref="H40" authorId="1" shapeId="0" xr:uid="{A6207D80-791B-4249-8DF4-9A880DB1AB0A}">
      <text>
        <r>
          <rPr>
            <b/>
            <sz val="9"/>
            <color indexed="81"/>
            <rFont val="Segoe UI"/>
            <family val="2"/>
            <charset val="238"/>
          </rPr>
          <t>Drača Margitić Matija:</t>
        </r>
        <r>
          <rPr>
            <sz val="9"/>
            <color indexed="81"/>
            <rFont val="Segoe UI"/>
            <family val="2"/>
            <charset val="238"/>
          </rPr>
          <t xml:space="preserve">
ni podatka - Število ljudi, ki bi lahko korisitlo brezplačen prevoz ali pa število novih lokacij, kjer bi prevoz bil omogočen</t>
        </r>
      </text>
    </comment>
    <comment ref="H48" authorId="1" shapeId="0" xr:uid="{0056F15B-D6E9-420E-BD5E-7C54902E120D}">
      <text>
        <r>
          <rPr>
            <b/>
            <sz val="9"/>
            <color indexed="81"/>
            <rFont val="Segoe UI"/>
            <family val="2"/>
            <charset val="238"/>
          </rPr>
          <t>Drača Margitić Matija:</t>
        </r>
        <r>
          <rPr>
            <sz val="9"/>
            <color indexed="81"/>
            <rFont val="Segoe UI"/>
            <family val="2"/>
            <charset val="238"/>
          </rPr>
          <t xml:space="preserve">
Konkreten ukrep: uvedba enosmerne ceste od OŠ do centra</t>
        </r>
      </text>
    </comment>
    <comment ref="H49" authorId="1" shapeId="0" xr:uid="{A537FF46-B26E-46F5-99C3-01D75DDAD934}">
      <text>
        <r>
          <rPr>
            <b/>
            <sz val="9"/>
            <color indexed="81"/>
            <rFont val="Segoe UI"/>
            <family val="2"/>
            <charset val="238"/>
          </rPr>
          <t>Drača Margitić Matija:</t>
        </r>
        <r>
          <rPr>
            <sz val="9"/>
            <color indexed="81"/>
            <rFont val="Segoe UI"/>
            <family val="2"/>
            <charset val="238"/>
          </rPr>
          <t xml:space="preserve">
Podatek Občine (Koliko km se bo izgradilo letno)</t>
        </r>
      </text>
    </comment>
    <comment ref="H50" authorId="1" shapeId="0" xr:uid="{D44FB8DC-F64F-41BA-9AA1-BE98FF9CF9FB}">
      <text>
        <r>
          <rPr>
            <b/>
            <sz val="9"/>
            <color indexed="81"/>
            <rFont val="Segoe UI"/>
            <family val="2"/>
            <charset val="238"/>
          </rPr>
          <t>Drača Margitić Matija:</t>
        </r>
        <r>
          <rPr>
            <sz val="9"/>
            <color indexed="81"/>
            <rFont val="Segoe UI"/>
            <family val="2"/>
            <charset val="238"/>
          </rPr>
          <t xml:space="preserve">
Lahko bi se določilo/imenovalo ulice ali cestne odseke, kjer tovoreni promet lahko varno vozi (št. cest/odsekov, ki so pametno upravljani)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Hočevar Mateja</author>
    <author>Drača Margitić Matija</author>
    <author>Miklavžin Vlasta</author>
  </authors>
  <commentList>
    <comment ref="H6" authorId="0" shapeId="0" xr:uid="{97D6AD37-421A-4496-8060-7B3386BFB454}">
      <text>
        <r>
          <rPr>
            <b/>
            <sz val="9"/>
            <color indexed="81"/>
            <rFont val="Segoe UI"/>
            <family val="2"/>
            <charset val="238"/>
          </rPr>
          <t>(1 dejavnost na leto)</t>
        </r>
        <r>
          <rPr>
            <sz val="9"/>
            <color indexed="81"/>
            <rFont val="Segoe UI"/>
            <family val="2"/>
            <charset val="238"/>
          </rPr>
          <t xml:space="preserve">
</t>
        </r>
      </text>
    </comment>
    <comment ref="H7" authorId="0" shapeId="0" xr:uid="{808123E3-F6EC-4402-9EA9-24D10176104F}">
      <text>
        <r>
          <rPr>
            <b/>
            <sz val="9"/>
            <color indexed="81"/>
            <rFont val="Segoe UI"/>
            <family val="2"/>
            <charset val="238"/>
          </rPr>
          <t>(1 dejavnost na leto)</t>
        </r>
        <r>
          <rPr>
            <sz val="9"/>
            <color indexed="81"/>
            <rFont val="Segoe UI"/>
            <family val="2"/>
            <charset val="238"/>
          </rPr>
          <t xml:space="preserve">
</t>
        </r>
      </text>
    </comment>
    <comment ref="H15" authorId="0" shapeId="0" xr:uid="{8F8F28CA-D916-456B-8294-D5D15467F5D8}">
      <text>
        <r>
          <rPr>
            <b/>
            <sz val="9"/>
            <color indexed="81"/>
            <rFont val="Segoe UI"/>
            <family val="2"/>
            <charset val="238"/>
          </rPr>
          <t>Ni podatka</t>
        </r>
        <r>
          <rPr>
            <sz val="9"/>
            <color indexed="81"/>
            <rFont val="Segoe UI"/>
            <family val="2"/>
            <charset val="238"/>
          </rPr>
          <t xml:space="preserve">
</t>
        </r>
      </text>
    </comment>
    <comment ref="H18" authorId="1" shapeId="0" xr:uid="{71C28838-FA54-4555-AFE3-3B9D88E6EC10}">
      <text>
        <r>
          <rPr>
            <b/>
            <sz val="9"/>
            <color indexed="81"/>
            <rFont val="Segoe UI"/>
            <family val="2"/>
            <charset val="238"/>
          </rPr>
          <t>Drača Margitić Matija:</t>
        </r>
        <r>
          <rPr>
            <sz val="9"/>
            <color indexed="81"/>
            <rFont val="Segoe UI"/>
            <family val="2"/>
            <charset val="238"/>
          </rPr>
          <t xml:space="preserve">
Točno določi občina - V dokumentu Cilji_kazalniki_vrednosti_vodila spada to dvoje pod isti kazalnik, a se potem to razdeli? (npr. 1 km pešpoti in 0,5 km pločniki)
</t>
        </r>
      </text>
    </comment>
    <comment ref="H26" authorId="0" shapeId="0" xr:uid="{95FEC95F-0094-4C2D-A169-10303C21DABE}">
      <text>
        <r>
          <rPr>
            <b/>
            <sz val="9"/>
            <color indexed="81"/>
            <rFont val="Segoe UI"/>
            <family val="2"/>
            <charset val="238"/>
          </rPr>
          <t>do 5 km</t>
        </r>
        <r>
          <rPr>
            <sz val="9"/>
            <color indexed="81"/>
            <rFont val="Segoe UI"/>
            <family val="2"/>
            <charset val="238"/>
          </rPr>
          <t xml:space="preserve">
</t>
        </r>
      </text>
    </comment>
    <comment ref="H27" authorId="0" shapeId="0" xr:uid="{98F91C37-FEB7-4E86-AA22-9191484C2CD0}">
      <text>
        <r>
          <rPr>
            <b/>
            <sz val="9"/>
            <color indexed="81"/>
            <rFont val="Segoe UI"/>
            <family val="2"/>
            <charset val="238"/>
          </rPr>
          <t>ni podatka</t>
        </r>
        <r>
          <rPr>
            <sz val="9"/>
            <color indexed="81"/>
            <rFont val="Segoe UI"/>
            <family val="2"/>
            <charset val="238"/>
          </rPr>
          <t xml:space="preserve">
</t>
        </r>
      </text>
    </comment>
    <comment ref="F29" authorId="0" shapeId="0" xr:uid="{5D2F4B32-3664-4C05-A707-B795E332350A}">
      <text>
        <r>
          <rPr>
            <b/>
            <sz val="9"/>
            <color indexed="81"/>
            <rFont val="Segoe UI"/>
            <family val="2"/>
            <charset val="238"/>
          </rPr>
          <t xml:space="preserve">O storitvi | PoKOLO
</t>
        </r>
        <r>
          <rPr>
            <sz val="9"/>
            <color indexed="81"/>
            <rFont val="Segoe UI"/>
            <family val="2"/>
            <charset val="238"/>
          </rPr>
          <t xml:space="preserve">
</t>
        </r>
      </text>
    </comment>
    <comment ref="H29" authorId="1" shapeId="0" xr:uid="{CB6B8A76-B3CC-4006-9CBD-26F0F3F71EE4}">
      <text>
        <r>
          <rPr>
            <b/>
            <sz val="9"/>
            <color indexed="81"/>
            <rFont val="Segoe UI"/>
            <family val="2"/>
            <charset val="238"/>
          </rPr>
          <t>Drača Margitić Matija:</t>
        </r>
        <r>
          <rPr>
            <sz val="9"/>
            <color indexed="81"/>
            <rFont val="Segoe UI"/>
            <family val="2"/>
            <charset val="238"/>
          </rPr>
          <t xml:space="preserve">
Kazalnik: 5 novih mest za parkiranje ali izposojo</t>
        </r>
      </text>
    </comment>
    <comment ref="F39" authorId="0" shapeId="0" xr:uid="{AF48C069-38B1-4C6F-926D-8E6CD3EC1B77}">
      <text>
        <r>
          <rPr>
            <b/>
            <sz val="9"/>
            <color indexed="81"/>
            <rFont val="Segoe UI"/>
            <family val="2"/>
            <charset val="238"/>
          </rPr>
          <t>96000 € (10.000 € načrt + 40.000 € investicija + 30.000 €/letno) + 20 %</t>
        </r>
        <r>
          <rPr>
            <sz val="9"/>
            <color indexed="81"/>
            <rFont val="Segoe UI"/>
            <family val="2"/>
            <charset val="238"/>
          </rPr>
          <t xml:space="preserve">
</t>
        </r>
      </text>
    </comment>
    <comment ref="H39" authorId="1" shapeId="0" xr:uid="{B1965263-ADA3-4BC3-9993-F788FDD9FDE3}">
      <text>
        <r>
          <rPr>
            <b/>
            <sz val="9"/>
            <color indexed="81"/>
            <rFont val="Segoe UI"/>
            <family val="2"/>
            <charset val="238"/>
          </rPr>
          <t>Drača Margitić Matija:</t>
        </r>
        <r>
          <rPr>
            <sz val="9"/>
            <color indexed="81"/>
            <rFont val="Segoe UI"/>
            <family val="2"/>
            <charset val="238"/>
          </rPr>
          <t xml:space="preserve">
Na isti relaciji - dnevno</t>
        </r>
      </text>
    </comment>
    <comment ref="M39" authorId="2" shapeId="0" xr:uid="{90FD26BD-C3F5-4337-A341-58B296B230CB}">
      <text>
        <r>
          <rPr>
            <b/>
            <sz val="9"/>
            <color indexed="81"/>
            <rFont val="Segoe UI"/>
            <family val="2"/>
            <charset val="238"/>
          </rPr>
          <t>Miklavžin Vlasta:</t>
        </r>
        <r>
          <rPr>
            <sz val="9"/>
            <color indexed="81"/>
            <rFont val="Segoe UI"/>
            <family val="2"/>
            <charset val="238"/>
          </rPr>
          <t xml:space="preserve">
10.000 načrt za nove linije, ostalo občina ne financira; strošek v 1 ali 2 letih</t>
        </r>
      </text>
    </comment>
    <comment ref="F40" authorId="0" shapeId="0" xr:uid="{9CFD7950-E461-485D-A8F9-B8679668EE75}">
      <text>
        <r>
          <rPr>
            <b/>
            <sz val="9"/>
            <color indexed="81"/>
            <rFont val="Segoe UI"/>
            <family val="2"/>
            <charset val="238"/>
          </rPr>
          <t>96000 € (10.000 € načrt + 40.000 € investicija + 30.000 €/letno) + 20 %</t>
        </r>
        <r>
          <rPr>
            <sz val="9"/>
            <color indexed="81"/>
            <rFont val="Segoe UI"/>
            <family val="2"/>
            <charset val="238"/>
          </rPr>
          <t xml:space="preserve">
</t>
        </r>
      </text>
    </comment>
    <comment ref="H40" authorId="1" shapeId="0" xr:uid="{2DED0065-0711-4B80-AA16-6BF548B8FDD8}">
      <text>
        <r>
          <rPr>
            <b/>
            <sz val="9"/>
            <color indexed="81"/>
            <rFont val="Segoe UI"/>
            <family val="2"/>
            <charset val="238"/>
          </rPr>
          <t>Drača Margitić Matija:</t>
        </r>
        <r>
          <rPr>
            <sz val="9"/>
            <color indexed="81"/>
            <rFont val="Segoe UI"/>
            <family val="2"/>
            <charset val="238"/>
          </rPr>
          <t xml:space="preserve">
Koliko linij (od-do) in kam vozijo? </t>
        </r>
      </text>
    </comment>
    <comment ref="H41" authorId="0" shapeId="0" xr:uid="{A61B6B28-FE5A-492F-97F9-91F6A959DCB0}">
      <text>
        <r>
          <rPr>
            <b/>
            <sz val="9"/>
            <color indexed="81"/>
            <rFont val="Segoe UI"/>
            <family val="2"/>
            <charset val="238"/>
          </rPr>
          <t>3 (eno na dve leti)</t>
        </r>
        <r>
          <rPr>
            <sz val="9"/>
            <color indexed="81"/>
            <rFont val="Segoe UI"/>
            <family val="2"/>
            <charset val="238"/>
          </rPr>
          <t xml:space="preserve">
</t>
        </r>
      </text>
    </comment>
    <comment ref="H44" authorId="1" shapeId="0" xr:uid="{ECC64753-A1E6-4534-955C-A5B3F4478AC1}">
      <text>
        <r>
          <rPr>
            <b/>
            <sz val="9"/>
            <color indexed="81"/>
            <rFont val="Segoe UI"/>
            <family val="2"/>
            <charset val="238"/>
          </rPr>
          <t>Drača Margitić Matija:</t>
        </r>
        <r>
          <rPr>
            <sz val="9"/>
            <color indexed="81"/>
            <rFont val="Segoe UI"/>
            <family val="2"/>
            <charset val="238"/>
          </rPr>
          <t xml:space="preserve">
ni podatka - Število ljudi, ki bi lahko korisitlo brezplačen prevoz ali pa število novih lokacij, kjer bi prevoz bil omogočen</t>
        </r>
      </text>
    </comment>
    <comment ref="M44" authorId="2" shapeId="0" xr:uid="{16C12FD3-DC9F-4BD0-A13F-B15F79C92E7E}">
      <text>
        <r>
          <rPr>
            <b/>
            <sz val="9"/>
            <color indexed="81"/>
            <rFont val="Segoe UI"/>
            <family val="2"/>
            <charset val="238"/>
          </rPr>
          <t>Miklavžin Vlasta:</t>
        </r>
        <r>
          <rPr>
            <sz val="9"/>
            <color indexed="81"/>
            <rFont val="Segoe UI"/>
            <family val="2"/>
            <charset val="238"/>
          </rPr>
          <t xml:space="preserve">
Občina plačuje 1.342,00 EUR mesečno za najem, do 31.8.2027. Po tem letu avto lahko odkupimo, vendar znesek ne bo prav visok, ker bomo glavnino odplačali že z najemom. Mogoče 5.000 EUR, bo pa potem strošek vzdrževanja, registracije, zavarovanja, elektrike…cca 3.000 EUR letno
V 4 letih najem+preostali odkup: cca. 10.000 EUR</t>
        </r>
      </text>
    </comment>
    <comment ref="H53" authorId="1" shapeId="0" xr:uid="{4D2858A5-6310-40A0-9A44-7244962920DC}">
      <text>
        <r>
          <rPr>
            <b/>
            <sz val="9"/>
            <color indexed="81"/>
            <rFont val="Segoe UI"/>
            <family val="2"/>
            <charset val="238"/>
          </rPr>
          <t>Drača Margitić Matija:</t>
        </r>
        <r>
          <rPr>
            <sz val="9"/>
            <color indexed="81"/>
            <rFont val="Segoe UI"/>
            <family val="2"/>
            <charset val="238"/>
          </rPr>
          <t xml:space="preserve">
Konkreten ukrep: uvedba enosmerne ceste od OŠ do centra</t>
        </r>
      </text>
    </comment>
    <comment ref="H54" authorId="1" shapeId="0" xr:uid="{4446D8E0-7C48-48C5-96E8-443D5FD4C693}">
      <text>
        <r>
          <rPr>
            <b/>
            <sz val="9"/>
            <color indexed="81"/>
            <rFont val="Segoe UI"/>
            <family val="2"/>
            <charset val="238"/>
          </rPr>
          <t>Drača Margitić Matija:</t>
        </r>
        <r>
          <rPr>
            <sz val="9"/>
            <color indexed="81"/>
            <rFont val="Segoe UI"/>
            <family val="2"/>
            <charset val="238"/>
          </rPr>
          <t xml:space="preserve">
Podatek Občine (Koliko km se bo izgradilo letno)</t>
        </r>
      </text>
    </comment>
    <comment ref="H55" authorId="1" shapeId="0" xr:uid="{EA5F0F10-BDCB-4CDA-B0C8-FCAAB8FB6119}">
      <text>
        <r>
          <rPr>
            <b/>
            <sz val="9"/>
            <color indexed="81"/>
            <rFont val="Segoe UI"/>
            <family val="2"/>
            <charset val="238"/>
          </rPr>
          <t>Drača Margitić Matija:</t>
        </r>
        <r>
          <rPr>
            <sz val="9"/>
            <color indexed="81"/>
            <rFont val="Segoe UI"/>
            <family val="2"/>
            <charset val="238"/>
          </rPr>
          <t xml:space="preserve">
Lahko bi se določilo/imenovalo ulice ali cestne odseke, kjer tovoreni promet lahko varno vozi (št. cest/odsekov, ki so pametno upravljani)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Hočevar Mateja</author>
    <author>Drača Margitić Matija</author>
  </authors>
  <commentList>
    <comment ref="H6" authorId="0" shapeId="0" xr:uid="{FA34A3FB-C984-4BD7-95BD-5EFEC10B7A2D}">
      <text>
        <r>
          <rPr>
            <b/>
            <sz val="9"/>
            <color indexed="81"/>
            <rFont val="Segoe UI"/>
            <family val="2"/>
            <charset val="238"/>
          </rPr>
          <t>(1 dejavnost na leto)</t>
        </r>
        <r>
          <rPr>
            <sz val="9"/>
            <color indexed="81"/>
            <rFont val="Segoe UI"/>
            <family val="2"/>
            <charset val="238"/>
          </rPr>
          <t xml:space="preserve">
</t>
        </r>
      </text>
    </comment>
    <comment ref="H7" authorId="0" shapeId="0" xr:uid="{4DCEB482-612A-4EBB-8CE2-CCEFA3571108}">
      <text>
        <r>
          <rPr>
            <b/>
            <sz val="9"/>
            <color indexed="81"/>
            <rFont val="Segoe UI"/>
            <family val="2"/>
            <charset val="238"/>
          </rPr>
          <t>(1 dejavnost na leto)</t>
        </r>
        <r>
          <rPr>
            <sz val="9"/>
            <color indexed="81"/>
            <rFont val="Segoe UI"/>
            <family val="2"/>
            <charset val="238"/>
          </rPr>
          <t xml:space="preserve">
</t>
        </r>
      </text>
    </comment>
    <comment ref="H16" authorId="0" shapeId="0" xr:uid="{81D3F2E7-115E-438A-8801-41140374B568}">
      <text>
        <r>
          <rPr>
            <b/>
            <sz val="9"/>
            <color indexed="81"/>
            <rFont val="Segoe UI"/>
            <family val="2"/>
            <charset val="238"/>
          </rPr>
          <t>Ni podatka</t>
        </r>
        <r>
          <rPr>
            <sz val="9"/>
            <color indexed="81"/>
            <rFont val="Segoe UI"/>
            <family val="2"/>
            <charset val="238"/>
          </rPr>
          <t xml:space="preserve">
</t>
        </r>
      </text>
    </comment>
    <comment ref="H19" authorId="1" shapeId="0" xr:uid="{739951D3-2758-4610-A07F-9B26C628D4F5}">
      <text>
        <r>
          <rPr>
            <b/>
            <sz val="9"/>
            <color indexed="81"/>
            <rFont val="Segoe UI"/>
            <family val="2"/>
            <charset val="238"/>
          </rPr>
          <t>Drača Margitić Matija:</t>
        </r>
        <r>
          <rPr>
            <sz val="9"/>
            <color indexed="81"/>
            <rFont val="Segoe UI"/>
            <family val="2"/>
            <charset val="238"/>
          </rPr>
          <t xml:space="preserve">
Točno določi občina - V dokumentu Cilji_kazalniki_vrednosti_vodila spada to dvoje pod isti kazalnik, a se potem to razdeli? (npr. 1 km pešpoti in 0,5 km pločniki)
</t>
        </r>
      </text>
    </comment>
    <comment ref="H27" authorId="0" shapeId="0" xr:uid="{34578787-6192-49A1-9AF4-4CF36CCCE516}">
      <text>
        <r>
          <rPr>
            <b/>
            <sz val="9"/>
            <color indexed="81"/>
            <rFont val="Segoe UI"/>
            <family val="2"/>
            <charset val="238"/>
          </rPr>
          <t>do 5 km</t>
        </r>
        <r>
          <rPr>
            <sz val="9"/>
            <color indexed="81"/>
            <rFont val="Segoe UI"/>
            <family val="2"/>
            <charset val="238"/>
          </rPr>
          <t xml:space="preserve">
</t>
        </r>
      </text>
    </comment>
    <comment ref="H28" authorId="0" shapeId="0" xr:uid="{C8F37306-FF41-46AB-BD15-CD8CCE65E0A8}">
      <text>
        <r>
          <rPr>
            <b/>
            <sz val="9"/>
            <color indexed="81"/>
            <rFont val="Segoe UI"/>
            <family val="2"/>
            <charset val="238"/>
          </rPr>
          <t>ni podatka</t>
        </r>
        <r>
          <rPr>
            <sz val="9"/>
            <color indexed="81"/>
            <rFont val="Segoe UI"/>
            <family val="2"/>
            <charset val="238"/>
          </rPr>
          <t xml:space="preserve">
</t>
        </r>
      </text>
    </comment>
    <comment ref="F30" authorId="0" shapeId="0" xr:uid="{EC861832-1769-4997-A09B-102F655527F8}">
      <text>
        <r>
          <rPr>
            <b/>
            <sz val="9"/>
            <color indexed="81"/>
            <rFont val="Segoe UI"/>
            <family val="2"/>
            <charset val="238"/>
          </rPr>
          <t xml:space="preserve">O storitvi | PoKOLO
</t>
        </r>
        <r>
          <rPr>
            <sz val="9"/>
            <color indexed="81"/>
            <rFont val="Segoe UI"/>
            <family val="2"/>
            <charset val="238"/>
          </rPr>
          <t xml:space="preserve">
</t>
        </r>
      </text>
    </comment>
    <comment ref="H30" authorId="1" shapeId="0" xr:uid="{20873A85-451C-466F-8EE9-CE73907C8011}">
      <text>
        <r>
          <rPr>
            <b/>
            <sz val="9"/>
            <color indexed="81"/>
            <rFont val="Segoe UI"/>
            <family val="2"/>
            <charset val="238"/>
          </rPr>
          <t>Drača Margitić Matija:</t>
        </r>
        <r>
          <rPr>
            <sz val="9"/>
            <color indexed="81"/>
            <rFont val="Segoe UI"/>
            <family val="2"/>
            <charset val="238"/>
          </rPr>
          <t xml:space="preserve">
Kazalnik: 5 novih mest za parkiranje ali izposojo</t>
        </r>
      </text>
    </comment>
    <comment ref="F40" authorId="0" shapeId="0" xr:uid="{0D5DE01B-E5BE-45C3-883B-8F26CD332F8C}">
      <text>
        <r>
          <rPr>
            <b/>
            <sz val="9"/>
            <color indexed="81"/>
            <rFont val="Segoe UI"/>
            <family val="2"/>
            <charset val="238"/>
          </rPr>
          <t>96000 € (10.000 € načrt + 40.000 € investicija + 30.000 €/letno) + 20 %</t>
        </r>
        <r>
          <rPr>
            <sz val="9"/>
            <color indexed="81"/>
            <rFont val="Segoe UI"/>
            <family val="2"/>
            <charset val="238"/>
          </rPr>
          <t xml:space="preserve">
</t>
        </r>
      </text>
    </comment>
    <comment ref="H40" authorId="1" shapeId="0" xr:uid="{141F5FBB-08F2-4BA3-B1CC-185C77864731}">
      <text>
        <r>
          <rPr>
            <b/>
            <sz val="9"/>
            <color indexed="81"/>
            <rFont val="Segoe UI"/>
            <family val="2"/>
            <charset val="238"/>
          </rPr>
          <t>Drača Margitić Matija:</t>
        </r>
        <r>
          <rPr>
            <sz val="9"/>
            <color indexed="81"/>
            <rFont val="Segoe UI"/>
            <family val="2"/>
            <charset val="238"/>
          </rPr>
          <t xml:space="preserve">
Na isti relaciji - dnevno</t>
        </r>
      </text>
    </comment>
    <comment ref="F41" authorId="0" shapeId="0" xr:uid="{9902F028-799C-4060-BD0D-A51544831C51}">
      <text>
        <r>
          <rPr>
            <b/>
            <sz val="9"/>
            <color indexed="81"/>
            <rFont val="Segoe UI"/>
            <family val="2"/>
            <charset val="238"/>
          </rPr>
          <t>96000 € (10.000 € načrt + 40.000 € investicija + 30.000 €/letno) + 20 %</t>
        </r>
        <r>
          <rPr>
            <sz val="9"/>
            <color indexed="81"/>
            <rFont val="Segoe UI"/>
            <family val="2"/>
            <charset val="238"/>
          </rPr>
          <t xml:space="preserve">
</t>
        </r>
      </text>
    </comment>
    <comment ref="H41" authorId="1" shapeId="0" xr:uid="{76931C64-1819-46B9-8DE2-3F245EE06A79}">
      <text>
        <r>
          <rPr>
            <b/>
            <sz val="9"/>
            <color indexed="81"/>
            <rFont val="Segoe UI"/>
            <family val="2"/>
            <charset val="238"/>
          </rPr>
          <t>Drača Margitić Matija:</t>
        </r>
        <r>
          <rPr>
            <sz val="9"/>
            <color indexed="81"/>
            <rFont val="Segoe UI"/>
            <family val="2"/>
            <charset val="238"/>
          </rPr>
          <t xml:space="preserve">
Koliko linij (od-do) in kam vozijo? </t>
        </r>
      </text>
    </comment>
    <comment ref="H42" authorId="0" shapeId="0" xr:uid="{9711BA07-4F08-4629-8127-1A97BE0D956E}">
      <text>
        <r>
          <rPr>
            <b/>
            <sz val="9"/>
            <color indexed="81"/>
            <rFont val="Segoe UI"/>
            <family val="2"/>
            <charset val="238"/>
          </rPr>
          <t>3 (eno na dve leti)</t>
        </r>
        <r>
          <rPr>
            <sz val="9"/>
            <color indexed="81"/>
            <rFont val="Segoe UI"/>
            <family val="2"/>
            <charset val="238"/>
          </rPr>
          <t xml:space="preserve">
</t>
        </r>
      </text>
    </comment>
    <comment ref="H45" authorId="1" shapeId="0" xr:uid="{6A2EF0AB-9340-4E60-8CDB-588D63063F75}">
      <text>
        <r>
          <rPr>
            <b/>
            <sz val="9"/>
            <color indexed="81"/>
            <rFont val="Segoe UI"/>
            <family val="2"/>
            <charset val="238"/>
          </rPr>
          <t>Drača Margitić Matija:</t>
        </r>
        <r>
          <rPr>
            <sz val="9"/>
            <color indexed="81"/>
            <rFont val="Segoe UI"/>
            <family val="2"/>
            <charset val="238"/>
          </rPr>
          <t xml:space="preserve">
ni podatka - Število ljudi, ki bi lahko korisitlo brezplačen prevoz ali pa število novih lokacij, kjer bi prevoz bil omogočen</t>
        </r>
      </text>
    </comment>
    <comment ref="H54" authorId="1" shapeId="0" xr:uid="{022C76BC-3C44-4E09-AA1F-AD16907105A3}">
      <text>
        <r>
          <rPr>
            <b/>
            <sz val="9"/>
            <color indexed="81"/>
            <rFont val="Segoe UI"/>
            <family val="2"/>
            <charset val="238"/>
          </rPr>
          <t>Drača Margitić Matija:</t>
        </r>
        <r>
          <rPr>
            <sz val="9"/>
            <color indexed="81"/>
            <rFont val="Segoe UI"/>
            <family val="2"/>
            <charset val="238"/>
          </rPr>
          <t xml:space="preserve">
Konkreten ukrep: uvedba enosmerne ceste od OŠ do centra</t>
        </r>
      </text>
    </comment>
    <comment ref="H55" authorId="1" shapeId="0" xr:uid="{70507D43-1676-4E98-85D0-E68E385F120C}">
      <text>
        <r>
          <rPr>
            <b/>
            <sz val="9"/>
            <color indexed="81"/>
            <rFont val="Segoe UI"/>
            <family val="2"/>
            <charset val="238"/>
          </rPr>
          <t>Drača Margitić Matija:</t>
        </r>
        <r>
          <rPr>
            <sz val="9"/>
            <color indexed="81"/>
            <rFont val="Segoe UI"/>
            <family val="2"/>
            <charset val="238"/>
          </rPr>
          <t xml:space="preserve">
Podatek Občine (Koliko km se bo izgradilo letno)</t>
        </r>
      </text>
    </comment>
    <comment ref="H56" authorId="1" shapeId="0" xr:uid="{B00368C7-A401-485F-8C3B-D920BA84CB8D}">
      <text>
        <r>
          <rPr>
            <b/>
            <sz val="9"/>
            <color indexed="81"/>
            <rFont val="Segoe UI"/>
            <family val="2"/>
            <charset val="238"/>
          </rPr>
          <t>Drača Margitić Matija:</t>
        </r>
        <r>
          <rPr>
            <sz val="9"/>
            <color indexed="81"/>
            <rFont val="Segoe UI"/>
            <family val="2"/>
            <charset val="238"/>
          </rPr>
          <t xml:space="preserve">
Lahko bi se določilo/imenovalo ulice ali cestne odseke, kjer tovoreni promet lahko varno vozi (št. cest/odsekov, ki so pametno upravljani)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Hočevar Mateja</author>
    <author>Drača Margitić Matija</author>
  </authors>
  <commentList>
    <comment ref="H6" authorId="0" shapeId="0" xr:uid="{EDD58969-DA10-4493-AA4B-4C594D8EE483}">
      <text>
        <r>
          <rPr>
            <b/>
            <sz val="9"/>
            <color indexed="81"/>
            <rFont val="Segoe UI"/>
            <family val="2"/>
            <charset val="238"/>
          </rPr>
          <t>(1 dejavnost na leto)</t>
        </r>
        <r>
          <rPr>
            <sz val="9"/>
            <color indexed="81"/>
            <rFont val="Segoe UI"/>
            <family val="2"/>
            <charset val="238"/>
          </rPr>
          <t xml:space="preserve">
</t>
        </r>
      </text>
    </comment>
    <comment ref="H7" authorId="0" shapeId="0" xr:uid="{1B8C2013-EA16-48DE-97D3-A54EA7676E50}">
      <text>
        <r>
          <rPr>
            <b/>
            <sz val="9"/>
            <color indexed="81"/>
            <rFont val="Segoe UI"/>
            <family val="2"/>
            <charset val="238"/>
          </rPr>
          <t>(1 dejavnost na leto)</t>
        </r>
        <r>
          <rPr>
            <sz val="9"/>
            <color indexed="81"/>
            <rFont val="Segoe UI"/>
            <family val="2"/>
            <charset val="238"/>
          </rPr>
          <t xml:space="preserve">
</t>
        </r>
      </text>
    </comment>
    <comment ref="H16" authorId="0" shapeId="0" xr:uid="{C23B5BC8-9FD7-49E3-A652-7E1F195F50A8}">
      <text>
        <r>
          <rPr>
            <b/>
            <sz val="9"/>
            <color indexed="81"/>
            <rFont val="Segoe UI"/>
            <family val="2"/>
            <charset val="238"/>
          </rPr>
          <t>Ni podatka</t>
        </r>
        <r>
          <rPr>
            <sz val="9"/>
            <color indexed="81"/>
            <rFont val="Segoe UI"/>
            <family val="2"/>
            <charset val="238"/>
          </rPr>
          <t xml:space="preserve">
</t>
        </r>
      </text>
    </comment>
    <comment ref="H19" authorId="1" shapeId="0" xr:uid="{7FCC574E-B4E7-45EC-B2A7-F947A147B19F}">
      <text>
        <r>
          <rPr>
            <b/>
            <sz val="9"/>
            <color indexed="81"/>
            <rFont val="Segoe UI"/>
            <family val="2"/>
            <charset val="238"/>
          </rPr>
          <t>Drača Margitić Matija:</t>
        </r>
        <r>
          <rPr>
            <sz val="9"/>
            <color indexed="81"/>
            <rFont val="Segoe UI"/>
            <family val="2"/>
            <charset val="238"/>
          </rPr>
          <t xml:space="preserve">
Točno določi občina - V dokumentu Cilji_kazalniki_vrednosti_vodila spada to dvoje pod isti kazalnik, a se potem to razdeli? (npr. 1 km pešpoti in 0,5 km pločniki)
</t>
        </r>
      </text>
    </comment>
    <comment ref="H27" authorId="0" shapeId="0" xr:uid="{ED5C5116-90E6-46BC-97CF-87C3C3D15C0E}">
      <text>
        <r>
          <rPr>
            <b/>
            <sz val="9"/>
            <color indexed="81"/>
            <rFont val="Segoe UI"/>
            <family val="2"/>
            <charset val="238"/>
          </rPr>
          <t>do 5 km</t>
        </r>
        <r>
          <rPr>
            <sz val="9"/>
            <color indexed="81"/>
            <rFont val="Segoe UI"/>
            <family val="2"/>
            <charset val="238"/>
          </rPr>
          <t xml:space="preserve">
</t>
        </r>
      </text>
    </comment>
    <comment ref="H28" authorId="0" shapeId="0" xr:uid="{FE8423A8-563D-432A-8169-9CCF7E981076}">
      <text>
        <r>
          <rPr>
            <b/>
            <sz val="9"/>
            <color indexed="81"/>
            <rFont val="Segoe UI"/>
            <family val="2"/>
            <charset val="238"/>
          </rPr>
          <t>ni podatka</t>
        </r>
        <r>
          <rPr>
            <sz val="9"/>
            <color indexed="81"/>
            <rFont val="Segoe UI"/>
            <family val="2"/>
            <charset val="238"/>
          </rPr>
          <t xml:space="preserve">
</t>
        </r>
      </text>
    </comment>
    <comment ref="F30" authorId="0" shapeId="0" xr:uid="{0BA17D8F-03FC-4423-B9CF-AFFCC78D84C1}">
      <text>
        <r>
          <rPr>
            <b/>
            <sz val="9"/>
            <color indexed="81"/>
            <rFont val="Segoe UI"/>
            <family val="2"/>
            <charset val="238"/>
          </rPr>
          <t xml:space="preserve">O storitvi | PoKOLO
</t>
        </r>
        <r>
          <rPr>
            <sz val="9"/>
            <color indexed="81"/>
            <rFont val="Segoe UI"/>
            <family val="2"/>
            <charset val="238"/>
          </rPr>
          <t xml:space="preserve">
</t>
        </r>
      </text>
    </comment>
    <comment ref="H30" authorId="1" shapeId="0" xr:uid="{2E2FA8DD-F720-475D-A826-17B1B6A2B279}">
      <text>
        <r>
          <rPr>
            <b/>
            <sz val="9"/>
            <color indexed="81"/>
            <rFont val="Segoe UI"/>
            <family val="2"/>
            <charset val="238"/>
          </rPr>
          <t>Drača Margitić Matija:</t>
        </r>
        <r>
          <rPr>
            <sz val="9"/>
            <color indexed="81"/>
            <rFont val="Segoe UI"/>
            <family val="2"/>
            <charset val="238"/>
          </rPr>
          <t xml:space="preserve">
Kazalnik: 5 novih mest za parkiranje ali izposojo</t>
        </r>
      </text>
    </comment>
    <comment ref="F40" authorId="0" shapeId="0" xr:uid="{04E6712C-5C6F-48C1-9D54-E67F8DA67743}">
      <text>
        <r>
          <rPr>
            <b/>
            <sz val="9"/>
            <color indexed="81"/>
            <rFont val="Segoe UI"/>
            <family val="2"/>
            <charset val="238"/>
          </rPr>
          <t>96000 € (10.000 € načrt + 40.000 € investicija + 30.000 €/letno) + 20 %</t>
        </r>
        <r>
          <rPr>
            <sz val="9"/>
            <color indexed="81"/>
            <rFont val="Segoe UI"/>
            <family val="2"/>
            <charset val="238"/>
          </rPr>
          <t xml:space="preserve">
</t>
        </r>
      </text>
    </comment>
    <comment ref="H40" authorId="1" shapeId="0" xr:uid="{064CB474-B395-4017-A51F-7B7EBD1E6A5F}">
      <text>
        <r>
          <rPr>
            <b/>
            <sz val="9"/>
            <color indexed="81"/>
            <rFont val="Segoe UI"/>
            <family val="2"/>
            <charset val="238"/>
          </rPr>
          <t>Drača Margitić Matija:</t>
        </r>
        <r>
          <rPr>
            <sz val="9"/>
            <color indexed="81"/>
            <rFont val="Segoe UI"/>
            <family val="2"/>
            <charset val="238"/>
          </rPr>
          <t xml:space="preserve">
Na isti relaciji - dnevno</t>
        </r>
      </text>
    </comment>
    <comment ref="F41" authorId="0" shapeId="0" xr:uid="{E0E2EB45-2607-4D59-9EBF-4FB19DF765AF}">
      <text>
        <r>
          <rPr>
            <b/>
            <sz val="9"/>
            <color indexed="81"/>
            <rFont val="Segoe UI"/>
            <family val="2"/>
            <charset val="238"/>
          </rPr>
          <t>96000 € (10.000 € načrt + 40.000 € investicija + 30.000 €/letno) + 20 %</t>
        </r>
        <r>
          <rPr>
            <sz val="9"/>
            <color indexed="81"/>
            <rFont val="Segoe UI"/>
            <family val="2"/>
            <charset val="238"/>
          </rPr>
          <t xml:space="preserve">
</t>
        </r>
      </text>
    </comment>
    <comment ref="H41" authorId="1" shapeId="0" xr:uid="{34B45C07-D8A8-43AF-B996-DC2061E3838F}">
      <text>
        <r>
          <rPr>
            <b/>
            <sz val="9"/>
            <color indexed="81"/>
            <rFont val="Segoe UI"/>
            <family val="2"/>
            <charset val="238"/>
          </rPr>
          <t>Drača Margitić Matija:</t>
        </r>
        <r>
          <rPr>
            <sz val="9"/>
            <color indexed="81"/>
            <rFont val="Segoe UI"/>
            <family val="2"/>
            <charset val="238"/>
          </rPr>
          <t xml:space="preserve">
Koliko linij (od-do) in kam vozijo? </t>
        </r>
      </text>
    </comment>
    <comment ref="H42" authorId="0" shapeId="0" xr:uid="{580202D7-81FB-4FC6-9868-8B8882F8B24B}">
      <text>
        <r>
          <rPr>
            <b/>
            <sz val="9"/>
            <color indexed="81"/>
            <rFont val="Segoe UI"/>
            <family val="2"/>
            <charset val="238"/>
          </rPr>
          <t>3 (eno na dve leti)</t>
        </r>
        <r>
          <rPr>
            <sz val="9"/>
            <color indexed="81"/>
            <rFont val="Segoe UI"/>
            <family val="2"/>
            <charset val="238"/>
          </rPr>
          <t xml:space="preserve">
</t>
        </r>
      </text>
    </comment>
    <comment ref="H45" authorId="1" shapeId="0" xr:uid="{9885ECE3-791F-4537-9B7E-D8732443AA82}">
      <text>
        <r>
          <rPr>
            <b/>
            <sz val="9"/>
            <color indexed="81"/>
            <rFont val="Segoe UI"/>
            <family val="2"/>
            <charset val="238"/>
          </rPr>
          <t>Drača Margitić Matija:</t>
        </r>
        <r>
          <rPr>
            <sz val="9"/>
            <color indexed="81"/>
            <rFont val="Segoe UI"/>
            <family val="2"/>
            <charset val="238"/>
          </rPr>
          <t xml:space="preserve">
ni podatka - Število ljudi, ki bi lahko korisitlo brezplačen prevoz ali pa število novih lokacij, kjer bi prevoz bil omogočen</t>
        </r>
      </text>
    </comment>
    <comment ref="H54" authorId="1" shapeId="0" xr:uid="{5B23F26A-BF14-4AC6-B297-DAB517256A8E}">
      <text>
        <r>
          <rPr>
            <b/>
            <sz val="9"/>
            <color indexed="81"/>
            <rFont val="Segoe UI"/>
            <family val="2"/>
            <charset val="238"/>
          </rPr>
          <t>Drača Margitić Matija:</t>
        </r>
        <r>
          <rPr>
            <sz val="9"/>
            <color indexed="81"/>
            <rFont val="Segoe UI"/>
            <family val="2"/>
            <charset val="238"/>
          </rPr>
          <t xml:space="preserve">
Konkreten ukrep: uvedba enosmerne ceste od OŠ do centra</t>
        </r>
      </text>
    </comment>
    <comment ref="H55" authorId="1" shapeId="0" xr:uid="{7D18EB8A-2794-4798-8BD1-A6443C9CDEBB}">
      <text>
        <r>
          <rPr>
            <b/>
            <sz val="9"/>
            <color indexed="81"/>
            <rFont val="Segoe UI"/>
            <family val="2"/>
            <charset val="238"/>
          </rPr>
          <t>Drača Margitić Matija:</t>
        </r>
        <r>
          <rPr>
            <sz val="9"/>
            <color indexed="81"/>
            <rFont val="Segoe UI"/>
            <family val="2"/>
            <charset val="238"/>
          </rPr>
          <t xml:space="preserve">
Podatek Občine (Koliko km se bo izgradilo letno)</t>
        </r>
      </text>
    </comment>
    <comment ref="H56" authorId="1" shapeId="0" xr:uid="{D6C5674E-50AD-4625-A744-0BDC857FE3DC}">
      <text>
        <r>
          <rPr>
            <b/>
            <sz val="9"/>
            <color indexed="81"/>
            <rFont val="Segoe UI"/>
            <family val="2"/>
            <charset val="238"/>
          </rPr>
          <t>Drača Margitić Matija:</t>
        </r>
        <r>
          <rPr>
            <sz val="9"/>
            <color indexed="81"/>
            <rFont val="Segoe UI"/>
            <family val="2"/>
            <charset val="238"/>
          </rPr>
          <t xml:space="preserve">
Lahko bi se določilo/imenovalo ulice ali cestne odseke, kjer tovoreni promet lahko varno vozi (št. cest/odsekov, ki so pametno upravljani)</t>
        </r>
      </text>
    </comment>
  </commentList>
</comments>
</file>

<file path=xl/sharedStrings.xml><?xml version="1.0" encoding="utf-8"?>
<sst xmlns="http://schemas.openxmlformats.org/spreadsheetml/2006/main" count="1664" uniqueCount="487">
  <si>
    <t>UKREPI</t>
  </si>
  <si>
    <t>STEBER</t>
  </si>
  <si>
    <t>Hoja</t>
  </si>
  <si>
    <t>pločnik + javna razsvetljava</t>
  </si>
  <si>
    <t>prehod za pešce</t>
  </si>
  <si>
    <t>pešpot, varna pot</t>
  </si>
  <si>
    <t>označevanje signalizacija</t>
  </si>
  <si>
    <t>pešcona</t>
  </si>
  <si>
    <t>urbana oprema, prostorska ureditev</t>
  </si>
  <si>
    <t>Kolesarjenje</t>
  </si>
  <si>
    <t>izposoja koles, postaje, kolesa</t>
  </si>
  <si>
    <t>kolesarnice, stojala</t>
  </si>
  <si>
    <t>kolesarske steze, poti</t>
  </si>
  <si>
    <t>kolesarski prehod</t>
  </si>
  <si>
    <t>JPP</t>
  </si>
  <si>
    <t>nove avtobusne postaje (AP)</t>
  </si>
  <si>
    <t>ureditev, označitev obstoječih AP</t>
  </si>
  <si>
    <t>linije javnega prevoza, frekvenca</t>
  </si>
  <si>
    <t>informiranje, vozni redi</t>
  </si>
  <si>
    <t>nove povezave, linije</t>
  </si>
  <si>
    <t>šolski avtobus</t>
  </si>
  <si>
    <t>Motoriziran p.</t>
  </si>
  <si>
    <t>umirjanje, upočasnitev prometa</t>
  </si>
  <si>
    <t>označevanje, signalizacija</t>
  </si>
  <si>
    <t>obnova, ureditev cest, križišč, asfaltiranje</t>
  </si>
  <si>
    <t>parkirišča</t>
  </si>
  <si>
    <t>V Zavrstniku (ogromno prometa, ogromno otrok); Šmartno pri Litiji-Zavrstnik; Šmartno-Mala Kostrevncia; Šmartno-Velika Kostrevnica; Breg-Cerovica; Gradiške Laze-Cerovica; skozi Cerovico, okolica cerkve; Dom Tisje-gostilna Krznar;</t>
  </si>
  <si>
    <t>Staretov trg 9-mesnica</t>
  </si>
  <si>
    <t xml:space="preserve">Staretov trg 15 (več 10 otrok, nima dostopa do varne poti); okolica cerkve; </t>
  </si>
  <si>
    <t>Staretov trg 15 (več 10 otrok, nima dostopa do varne poti);</t>
  </si>
  <si>
    <t>Šmartno-Mala Kostrevncia; Šmartno-Velika Kostrevnica; Breg-Cerovica; Gradiške Laze-Cerovica; Tenetiše-Cerovica (Pustiov mlin); skozi Cerovico; Dom Tisje-gostilna Krznar;</t>
  </si>
  <si>
    <t xml:space="preserve">Jelša; </t>
  </si>
  <si>
    <t>enosmerni promet, prometi režim</t>
  </si>
  <si>
    <t>skozi Cerovico</t>
  </si>
  <si>
    <t xml:space="preserve">Kostrevnica (gasilski dom)-Sobrače; </t>
  </si>
  <si>
    <t xml:space="preserve">za potrebe Pošte; </t>
  </si>
  <si>
    <t>60 –100 €/ stojalo, 1000 €/ pokrita in razsvetljena kolesarnica, 600-800 €/ kolesarska koča (ločena zgradba ali ograjeno območje), 3000-6000 €˘/ avtomatična parkirna garaža</t>
  </si>
  <si>
    <t>Občinska prometna kartica za izposojo koles</t>
  </si>
  <si>
    <t>Št. kazalnika</t>
  </si>
  <si>
    <t>Ukrep</t>
  </si>
  <si>
    <t>Odgovornost</t>
  </si>
  <si>
    <t xml:space="preserve">Zahtevnost </t>
  </si>
  <si>
    <t>Vir financiranja</t>
  </si>
  <si>
    <t>Časovni načrt (rok) izvedbe</t>
  </si>
  <si>
    <t>Odprava kritičnih točk šolskih poti</t>
  </si>
  <si>
    <t>Srednja</t>
  </si>
  <si>
    <t>Občina, MOPE, MI</t>
  </si>
  <si>
    <t>Prometni znaki za pešce in razsvetljava</t>
  </si>
  <si>
    <t>Občina</t>
  </si>
  <si>
    <t>Velika</t>
  </si>
  <si>
    <t>KH 1.5.</t>
  </si>
  <si>
    <t>Ureditev prehodov za pešce (označba prehodov)</t>
  </si>
  <si>
    <t>Občina, MI</t>
  </si>
  <si>
    <t>Ureditev novih in obstoječih pločnikov</t>
  </si>
  <si>
    <t>Ureditev, označitev pešpoti v in izven naselij</t>
  </si>
  <si>
    <t>Občina, MOPE</t>
  </si>
  <si>
    <t>Majhna</t>
  </si>
  <si>
    <t>Gradnja, ureditev kolesarskih povezav - poti, stez v in izven naselij (ob vpadnih cestah)</t>
  </si>
  <si>
    <t>Ureditev prehodov za kolesarje</t>
  </si>
  <si>
    <t>Občina (Področje prometa, sociala)</t>
  </si>
  <si>
    <t>Ureditev novih izposojevalnic koles, povečati število koles za izposojo</t>
  </si>
  <si>
    <t xml:space="preserve">Postavitev novih stojal za kolesa, kolesarnic </t>
  </si>
  <si>
    <t>Vzpostaviti nove povezave, nove linije (več avtobusnih povezav med tednom in vikendom) do novih lokacij</t>
  </si>
  <si>
    <t>Občina (Področje prometa), zunanji izvajalec prevoznik</t>
  </si>
  <si>
    <t>KM 1.1.</t>
  </si>
  <si>
    <t>KM 1.2.</t>
  </si>
  <si>
    <t>Označevanje, signalizacija (prometni in svetlobni znaki za umirjanje prometa: merilci/prikazovalniki hitrosti)</t>
  </si>
  <si>
    <t>Enosmerni promet, sprememba prometnega režima</t>
  </si>
  <si>
    <t>KM 1.3.</t>
  </si>
  <si>
    <t>Obnova, ureditev cest po načelih trajnostne mobilnosti, enakovredno za vse udeležence</t>
  </si>
  <si>
    <t>87,5 €/m2 + 6.000 €/letno (križišča) + 135€/letno (asfaltiranje)</t>
  </si>
  <si>
    <t>KM 1.4.</t>
  </si>
  <si>
    <t>Postavitev novih e-polnilnic za električne avtomobile</t>
  </si>
  <si>
    <t>Področja občine:</t>
  </si>
  <si>
    <t>Področje: obratovalni časi, javne prireditve,  sprejemna pisarna</t>
  </si>
  <si>
    <t>Področje: cestna infrastruktura,  javna razsvetljava, investicije, lokalni energetski koncept, širokopasovna omrežja</t>
  </si>
  <si>
    <t>Področje: stanovanjske zadeve, oskrba s pitno vodo, civilna zaščita, pokopališka dejavnost, odvajanje in čiščenje odpadnih voda</t>
  </si>
  <si>
    <t>Področje: okolje in prostor, prostorski plani, lokacijske informacije, predkupne pravice, nadomestilo za plačilo stavbnega zemljišča.</t>
  </si>
  <si>
    <t>Področje: osnovna sredstva, inventura, premoženjska bilanca, zaključni račun</t>
  </si>
  <si>
    <t>Področje: obračun plač, izdani računi, izplačila drugih stroškov dela in drugih odhodkov, DDV, blagajna</t>
  </si>
  <si>
    <t>Področje: proračun, zaključni račun, prejeti računi, izdaja naročilnic, krediti</t>
  </si>
  <si>
    <t>Področje: vodenje občine, predšolska vzgoja, osnovnošolsko izobraževanje, šolski prevozi, zdravstvo, socialne zadeve, šport, kultura, mladinski programi, kmetijstvo, gospodarstvo, turizem, evropski projekti</t>
  </si>
  <si>
    <t>Količina</t>
  </si>
  <si>
    <t>3 nova mesta za parkiranje</t>
  </si>
  <si>
    <t>Vrednost ukrepa na enoto v EUR (stroški)</t>
  </si>
  <si>
    <t>Enota</t>
  </si>
  <si>
    <t>kos</t>
  </si>
  <si>
    <t>lokacija</t>
  </si>
  <si>
    <t>tm (tekoči meter)</t>
  </si>
  <si>
    <t>Skupaj vrednost</t>
  </si>
  <si>
    <t>Stroški drugih (delež v %)</t>
  </si>
  <si>
    <t>km</t>
  </si>
  <si>
    <t>dejavnost/aktivnost</t>
  </si>
  <si>
    <t>m</t>
  </si>
  <si>
    <t>nova izposojevalnica</t>
  </si>
  <si>
    <t>Strošek občine v EUR</t>
  </si>
  <si>
    <t>Strošek drugih v EUR</t>
  </si>
  <si>
    <t>nova linija</t>
  </si>
  <si>
    <t>postajališče</t>
  </si>
  <si>
    <t>znak</t>
  </si>
  <si>
    <t>ležeči policaj</t>
  </si>
  <si>
    <t>postaja</t>
  </si>
  <si>
    <t>obstoječe PM</t>
  </si>
  <si>
    <t>novo PM</t>
  </si>
  <si>
    <t>Drugi (delež v %)</t>
  </si>
  <si>
    <t>Občina (delež v %)</t>
  </si>
  <si>
    <t>Skupaj vrednost v EUR</t>
  </si>
  <si>
    <t>Časovni načrt (rok) izvedbe - DELEŽ PO LETIH</t>
  </si>
  <si>
    <t>stojala</t>
  </si>
  <si>
    <t>pokrita razsvetljena kolesarnica</t>
  </si>
  <si>
    <t>avtomatična parkirna garaža</t>
  </si>
  <si>
    <t>UKREPI - Steber 1: Celostno prometno načrtovanje</t>
  </si>
  <si>
    <t>OBČINA ŠMARTNO PRI LITIJI - AKCIJSKI NAČRT</t>
  </si>
  <si>
    <t>CPN</t>
  </si>
  <si>
    <t>Steber</t>
  </si>
  <si>
    <t>Št. cilja</t>
  </si>
  <si>
    <t xml:space="preserve">Cilj </t>
  </si>
  <si>
    <t>Uresničevanje obveznih ciljev</t>
  </si>
  <si>
    <t>Strateška vodila</t>
  </si>
  <si>
    <t>Kazalnik</t>
  </si>
  <si>
    <t>Vir podatkov in odgovornost</t>
  </si>
  <si>
    <t>IZHODIŠČNA VREDNOST kazalnika</t>
  </si>
  <si>
    <t>Razlika do ciljne vrednosti kazalnika</t>
  </si>
  <si>
    <t>Ciljno leto</t>
  </si>
  <si>
    <t>CILJNE VREDNOSTI CILJEV</t>
  </si>
  <si>
    <t>STRATEŠKA VODILA</t>
  </si>
  <si>
    <t>CC1</t>
  </si>
  <si>
    <t>KC1.1</t>
  </si>
  <si>
    <t>Število medobčinskih aktivnosti na področju varnosti v prometu in celostnega prometnega načrtovanja</t>
  </si>
  <si>
    <t>občina, sosednje občine</t>
  </si>
  <si>
    <t>1 na leto</t>
  </si>
  <si>
    <t>Povečanje ozaveščenosti vseh deležnikov o pomembnosti CPN in trajnostne mobilnosti v občini ter okrepitev sodelovanja s sosednjimi občinami</t>
  </si>
  <si>
    <t>CC2</t>
  </si>
  <si>
    <t>CC3</t>
  </si>
  <si>
    <t>KC1.2</t>
  </si>
  <si>
    <r>
      <t>Število medijskih objav, izobraževanj, promocije ali dejavnosti (v okviru ETM in drugih dogodkih), ki prispevajo k povečanju ozaveščenosti ljudi in deležev hoje, kolesarjenja, uporabe JPP ter zmanjšanju uporabe motornih vozil (</t>
    </r>
    <r>
      <rPr>
        <sz val="10"/>
        <color theme="1"/>
        <rFont val="Arial"/>
        <family val="2"/>
        <charset val="238"/>
      </rPr>
      <t>širša javnost</t>
    </r>
    <r>
      <rPr>
        <b/>
        <sz val="10"/>
        <color theme="1"/>
        <rFont val="Arial"/>
        <family val="2"/>
        <charset val="238"/>
      </rPr>
      <t>), letno</t>
    </r>
  </si>
  <si>
    <t>občina</t>
  </si>
  <si>
    <t>2+2 na leto</t>
  </si>
  <si>
    <t>2 obstoječi + 2 novi na leto, kar je 10 obstoječih+10 novih v 5 letih</t>
  </si>
  <si>
    <t>CC4</t>
  </si>
  <si>
    <t>CH1</t>
  </si>
  <si>
    <t>Zagotoviti varne šolske poti</t>
  </si>
  <si>
    <t>Povečanje deleža hoje za vse generacije z zagotavljanjem kakovostnih pogojev za hojo s povečanjem varnosti in dostopnosti pešcev do šole in ostalih storitev v občini</t>
  </si>
  <si>
    <t>KH1.1</t>
  </si>
  <si>
    <r>
      <t xml:space="preserve">KAZALNIK 2: Deleži uporabe potovalnih načinov pri poteh v šolo </t>
    </r>
    <r>
      <rPr>
        <u/>
        <sz val="10"/>
        <rFont val="Arial"/>
        <family val="2"/>
        <charset val="238"/>
      </rPr>
      <t>(Peš, skiro, rolerji, kotalke ali rolka - sam(a) ali s prijatelji ali v spremstvu staršev oz. odraslih)</t>
    </r>
  </si>
  <si>
    <t>anketa OŠ</t>
  </si>
  <si>
    <t>KH1.2</t>
  </si>
  <si>
    <t>občina, OŠ</t>
  </si>
  <si>
    <r>
      <rPr>
        <sz val="9"/>
        <rFont val="Calibri"/>
        <family val="2"/>
        <charset val="238"/>
      </rPr>
      <t>•	Koliko je kritičnih točk šolskih poti?</t>
    </r>
    <r>
      <rPr>
        <sz val="9"/>
        <color indexed="10"/>
        <rFont val="Calibri"/>
        <family val="2"/>
        <charset val="238"/>
      </rPr>
      <t xml:space="preserve">
Večina šolskih poti je problematičnih, edine t. i. varne šolske poti so v Šmartnem, Veliki Kostrevnici in Gradiških Lazah, saj so to edina naselja, ki so opremljeno s pločnikom. Potrebno je dodati, da so le deli naštetih naselij opremljeni s pločnikom, ter da tudi v teh naseljih ostaja veliko problematičnih točk. Res pa je, da tako kot so pokazale ankete, večina otrok v šolo pride z avtobusom ali avtomobilom.  </t>
    </r>
    <r>
      <rPr>
        <b/>
        <sz val="9"/>
        <color indexed="10"/>
        <rFont val="Calibri"/>
        <family val="2"/>
        <charset val="238"/>
      </rPr>
      <t>Učiteljica OŠ. Sloj v PISO.</t>
    </r>
  </si>
  <si>
    <t>CH2</t>
  </si>
  <si>
    <t>Zagotoviti varne dostope za pešce do storitev v občini</t>
  </si>
  <si>
    <t>KH1.3</t>
  </si>
  <si>
    <t>štetje prometa</t>
  </si>
  <si>
    <t>KH1.4</t>
  </si>
  <si>
    <r>
      <rPr>
        <sz val="9"/>
        <rFont val="Calibri"/>
        <family val="2"/>
        <charset val="238"/>
      </rPr>
      <t xml:space="preserve">•	Koliko je prehodov za pešce? Ali je odprava kritičnih točk s prehodi za pešce? ...kazalnik H1-3 </t>
    </r>
    <r>
      <rPr>
        <sz val="9"/>
        <color indexed="10"/>
        <rFont val="Calibri"/>
        <family val="2"/>
        <charset val="238"/>
      </rPr>
      <t xml:space="preserve">
Na območju občine je cca 10 prehodov za pešce. Edini, ki ustrezajo varnemu prehodu za pešce so ob državni cesti (obvoznici). Vsi ostali prehodi imajo večje ali manjše pomanjkljivosti (niso osvetljeni, problematična preglednost). Na tam področju je možen velik premik v pozitivno smer.</t>
    </r>
  </si>
  <si>
    <t>KH1.5</t>
  </si>
  <si>
    <t>6,824 km</t>
  </si>
  <si>
    <t>8,5 km</t>
  </si>
  <si>
    <t>1,5 km</t>
  </si>
  <si>
    <r>
      <rPr>
        <sz val="9"/>
        <rFont val="Calibri"/>
        <family val="2"/>
        <charset val="238"/>
      </rPr>
      <t>•	Koliko m/km urejenih pešpoti (ne pločnikov) je v občini?</t>
    </r>
    <r>
      <rPr>
        <sz val="9"/>
        <color indexed="10"/>
        <rFont val="Calibri"/>
        <family val="2"/>
        <charset val="238"/>
      </rPr>
      <t xml:space="preserve">
V občini je kar nekaj pešpoti, ki so večinoma gozdne ceste brez stalnega prometa. Prave pešpoti, ki bi bila namenjena izključno pešce in se je za pešce dejansko uredila pa ni nobene.</t>
    </r>
  </si>
  <si>
    <t>CH3</t>
  </si>
  <si>
    <t>Povečati delež pešcev v prometu</t>
  </si>
  <si>
    <t>KH1.6</t>
  </si>
  <si>
    <t>anketa zaposleni</t>
  </si>
  <si>
    <t>CK1</t>
  </si>
  <si>
    <t xml:space="preserve">Zagotoviti varne kolesarske povezave naselij z občinskim središčem in sosednjimi občinami </t>
  </si>
  <si>
    <t xml:space="preserve">Povečanje deleža kolesarjev z vzpostavitvijo varnih kolesarskih poti ter povezovanjem občinskega središča s sosednjimi naselji in občinami </t>
  </si>
  <si>
    <t>KK1.1</t>
  </si>
  <si>
    <r>
      <t xml:space="preserve">KAZALNIK 2: Deleži uporabe potovalnih načinov pri poteh v šolo </t>
    </r>
    <r>
      <rPr>
        <u/>
        <sz val="10"/>
        <rFont val="Arial"/>
        <family val="2"/>
        <charset val="238"/>
      </rPr>
      <t>(kolo - sam(a) ali s prijatelji ali v spremstvu staršev oz. odraslih)</t>
    </r>
  </si>
  <si>
    <t>KK1.2</t>
  </si>
  <si>
    <t>KK1.3</t>
  </si>
  <si>
    <t>1,280 km</t>
  </si>
  <si>
    <t>6 km</t>
  </si>
  <si>
    <t>5 km</t>
  </si>
  <si>
    <t>KK1.4</t>
  </si>
  <si>
    <t>CK2</t>
  </si>
  <si>
    <t>CK3</t>
  </si>
  <si>
    <t xml:space="preserve">Povečati število uporabnikov izposoje koles </t>
  </si>
  <si>
    <t>KK1.5</t>
  </si>
  <si>
    <t>občina, Javni zavod Bogenšperk</t>
  </si>
  <si>
    <r>
      <t xml:space="preserve">•	Kdo je odgovoren za sistem izposoje? Koliko je podatek občine o izposoji, število in/ali delež? </t>
    </r>
    <r>
      <rPr>
        <b/>
        <sz val="9"/>
        <color indexed="10"/>
        <rFont val="Calibri"/>
        <family val="2"/>
        <charset val="238"/>
      </rPr>
      <t>… MM Ibis d.o.o. za aplikacijo "Po kolo" … podatek občine</t>
    </r>
    <r>
      <rPr>
        <sz val="9"/>
        <rFont val="Calibri"/>
        <family val="2"/>
        <charset val="238"/>
      </rPr>
      <t xml:space="preserve">; </t>
    </r>
    <r>
      <rPr>
        <sz val="9"/>
        <color indexed="10"/>
        <rFont val="Calibri"/>
        <family val="2"/>
        <charset val="238"/>
      </rPr>
      <t>133 izposoj od aprila do novembra 2023</t>
    </r>
    <r>
      <rPr>
        <sz val="9"/>
        <rFont val="Calibri"/>
        <family val="2"/>
        <charset val="238"/>
      </rPr>
      <t>; iz sistema za izposojo, Javni zavod Bogenšperk; IV za 2023</t>
    </r>
  </si>
  <si>
    <t>KK1.6</t>
  </si>
  <si>
    <t>•	Koliko je obstoječih stojal, kolesarnic? Knjižnica, dvorana; bo kolesarnica pri OŠ in 3 izposojevalnice</t>
  </si>
  <si>
    <t>CJ1</t>
  </si>
  <si>
    <t xml:space="preserve">Povečati frekvenco avtobusnih prevozov do železniške postaje Litija </t>
  </si>
  <si>
    <t xml:space="preserve">Povečanje uporabe javnega potniškega prevoza z razširitvijo mreže povezav, z izboljšanjem dostopnosti javnega prevoza v občinskih naseljih in izboljšanjem povezav z železniško postajo Litija </t>
  </si>
  <si>
    <t>KJ1.1</t>
  </si>
  <si>
    <t>Število avtobusov (tedenskih linij) do ŽP Litija</t>
  </si>
  <si>
    <t>občina sofinancira avtobusni prevoz; povečanje frekvence v drugih naseljih, iz ŽP Litija pridejo; 5*22 na dan (IV) - 5*26 na dan+2*5 vikend (CV) - 7*4 na dan (razlika); 138 na teden - ciljna vrednost v primerjavi s stanjem 2024</t>
  </si>
  <si>
    <t>CJ2</t>
  </si>
  <si>
    <t>KJ1.2</t>
  </si>
  <si>
    <r>
      <rPr>
        <sz val="9"/>
        <rFont val="Calibri"/>
        <family val="2"/>
        <charset val="238"/>
      </rPr>
      <t>•	Ali je v planu gradnja novih AP? Če ne, govorimo le o urejanju.</t>
    </r>
    <r>
      <rPr>
        <sz val="9"/>
        <color indexed="10"/>
        <rFont val="Calibri"/>
        <family val="2"/>
        <charset val="238"/>
      </rPr>
      <t xml:space="preserve">
Občina ima v letu 2024 v planu urediti avtobusno postajališče na obračališču v okolici osnovne šole. Vozni red Šmartno Cerkovnik.</t>
    </r>
  </si>
  <si>
    <t>CJ3</t>
  </si>
  <si>
    <t xml:space="preserve">Povečati delež potnikov v javnem potniškem prometu </t>
  </si>
  <si>
    <t>KJ1.3</t>
  </si>
  <si>
    <t>•	Koliko je podatek iz splošne ankete - delež uporabe JPP?</t>
  </si>
  <si>
    <t>KJ1.4</t>
  </si>
  <si>
    <r>
      <rPr>
        <sz val="9"/>
        <rFont val="Calibri"/>
        <family val="2"/>
        <charset val="238"/>
      </rPr>
      <t>•	Koliko je prevozov Sopotnik na mesec? Ali je avtomobil električen?</t>
    </r>
    <r>
      <rPr>
        <sz val="9"/>
        <color indexed="10"/>
        <rFont val="Calibri"/>
        <family val="2"/>
        <charset val="238"/>
      </rPr>
      <t xml:space="preserve"> </t>
    </r>
    <r>
      <rPr>
        <b/>
        <sz val="9"/>
        <color indexed="10"/>
        <rFont val="Calibri"/>
        <family val="2"/>
        <charset val="238"/>
      </rPr>
      <t>2 navadna avtomobila, 1 za krajše in 1 za daljše razdalje</t>
    </r>
    <r>
      <rPr>
        <sz val="9"/>
        <color rgb="FFFF0000"/>
        <rFont val="Calibri"/>
        <family val="2"/>
        <charset val="238"/>
      </rPr>
      <t>; preveriti izhodiščno vrednost</t>
    </r>
  </si>
  <si>
    <t>Motoriziran</t>
  </si>
  <si>
    <t>CM1</t>
  </si>
  <si>
    <t>Umirjanje motoriziranega prometa v strnjenih naseljih</t>
  </si>
  <si>
    <t xml:space="preserve">Zmanjšanje deleža motornih vozil v občini ter povečanje varnosti v strnjenih naseljih z umirjanjem ter s preusmerjanjem prometa </t>
  </si>
  <si>
    <t>KM1.1</t>
  </si>
  <si>
    <t>Število novih fizičnih umirjevalcev prometa (ležeči policaji, šikane)</t>
  </si>
  <si>
    <r>
      <rPr>
        <sz val="9"/>
        <rFont val="Calibri"/>
        <family val="2"/>
        <charset val="238"/>
      </rPr>
      <t>•	Koliko je grajenih, infrastrukturnih umirjevalcev?</t>
    </r>
    <r>
      <rPr>
        <sz val="9"/>
        <color indexed="10"/>
        <rFont val="Calibri"/>
        <family val="2"/>
        <charset val="238"/>
      </rPr>
      <t xml:space="preserve">
V občini se nahajata dva infratrukturna umirjevalca, eden na državni cesti v Šmartnem (ožina), ter hitrostne ovire v naselju Velika Štanga.</t>
    </r>
  </si>
  <si>
    <t>KM1.2</t>
  </si>
  <si>
    <t>Število novih svetlobnih ali znakovnih umirjevalcev prometa (prikazovalnik hitrosti)</t>
  </si>
  <si>
    <r>
      <rPr>
        <sz val="9"/>
        <rFont val="Calibri"/>
        <family val="2"/>
        <charset val="238"/>
      </rPr>
      <t>•	Koliko je svetlobnih in znakovnih umirjevalcev?</t>
    </r>
    <r>
      <rPr>
        <sz val="9"/>
        <color indexed="10"/>
        <rFont val="Calibri"/>
        <family val="2"/>
        <charset val="238"/>
      </rPr>
      <t xml:space="preserve">
V občini je 6 svetlobnih umirjevalcev, se pravi prikazovalnikov hitrosti.</t>
    </r>
  </si>
  <si>
    <t>CM2</t>
  </si>
  <si>
    <t>KM1.3</t>
  </si>
  <si>
    <t>CM3</t>
  </si>
  <si>
    <t>KM1.4</t>
  </si>
  <si>
    <r>
      <t>•	Koliko je e-polnilnic? So v planu nove?</t>
    </r>
    <r>
      <rPr>
        <sz val="9"/>
        <color indexed="10"/>
        <rFont val="Calibri"/>
        <family val="2"/>
        <charset val="238"/>
      </rPr>
      <t xml:space="preserve">
Na območju občine je javna ena električna polnilnica.</t>
    </r>
  </si>
  <si>
    <t>KAZALNIK 1: Deleži in obseg uporabe prometnih načinov na glavnih prometnicah v občini (tovorna vozila)?</t>
  </si>
  <si>
    <t>C</t>
  </si>
  <si>
    <t>podvoji na letnem nivoju</t>
  </si>
  <si>
    <t>H</t>
  </si>
  <si>
    <t>K</t>
  </si>
  <si>
    <t>J</t>
  </si>
  <si>
    <t>M</t>
  </si>
  <si>
    <r>
      <t xml:space="preserve">KAZALNIK 4: Deleži uporabe potovalnih načinov pri poteh na delo </t>
    </r>
    <r>
      <rPr>
        <u/>
        <sz val="10"/>
        <rFont val="Arial"/>
        <family val="2"/>
        <charset val="238"/>
      </rPr>
      <t>(hoja)</t>
    </r>
    <r>
      <rPr>
        <b/>
        <sz val="10"/>
        <rFont val="Arial"/>
        <family val="2"/>
        <charset val="238"/>
      </rPr>
      <t xml:space="preserve"> 7</t>
    </r>
  </si>
  <si>
    <t>Dolžina (km) novo urejenih pešpoti (pločniki) 6</t>
  </si>
  <si>
    <t>Število novih prehodov za pešce 5</t>
  </si>
  <si>
    <r>
      <t xml:space="preserve">KAZALNIK 1: Deleži in obseg uporabe prometnih načinov na glavnih prometnicah v občini - </t>
    </r>
    <r>
      <rPr>
        <u/>
        <sz val="10"/>
        <rFont val="Arial"/>
        <family val="2"/>
        <charset val="238"/>
      </rPr>
      <t>(hoja)</t>
    </r>
    <r>
      <rPr>
        <b/>
        <sz val="10"/>
        <rFont val="Arial"/>
        <family val="2"/>
        <charset val="238"/>
      </rPr>
      <t xml:space="preserve"> 4</t>
    </r>
  </si>
  <si>
    <t>Število kritičnih točk šolskih poti 3</t>
  </si>
  <si>
    <r>
      <t xml:space="preserve">KAZALNIK 4: Deleži uporabe potovalnih načinov pri poteh na delo </t>
    </r>
    <r>
      <rPr>
        <u/>
        <sz val="10"/>
        <color indexed="8"/>
        <rFont val="Arial"/>
        <family val="2"/>
        <charset val="238"/>
      </rPr>
      <t>(Kolesarjenje)</t>
    </r>
    <r>
      <rPr>
        <b/>
        <sz val="10"/>
        <color theme="1"/>
        <rFont val="Arial"/>
        <family val="2"/>
        <charset val="238"/>
      </rPr>
      <t xml:space="preserve"> 3</t>
    </r>
  </si>
  <si>
    <t>Dolžina (km) novo urejenih kolesarskih poti (stez) 4</t>
  </si>
  <si>
    <r>
      <t>KAZALNIK 1: Deleži in obseg uporabe prometnih načinov na glavnih prometnicah v občini (</t>
    </r>
    <r>
      <rPr>
        <sz val="10"/>
        <color indexed="8"/>
        <rFont val="Arial"/>
        <family val="2"/>
        <charset val="238"/>
      </rPr>
      <t>kolesarjenje)</t>
    </r>
    <r>
      <rPr>
        <b/>
        <sz val="10"/>
        <color theme="1"/>
        <rFont val="Arial"/>
        <family val="2"/>
        <charset val="238"/>
      </rPr>
      <t xml:space="preserve"> 5</t>
    </r>
  </si>
  <si>
    <t>Število izposoje koles, letno 7</t>
  </si>
  <si>
    <t>Število novih javnih izposojevalnic koles (postaj) 8</t>
  </si>
  <si>
    <t>Ševilo novo urejenih postajališč JPP 2,3</t>
  </si>
  <si>
    <r>
      <t xml:space="preserve">KAZALNIK 1: Deleži in obseg uporabe prometnih načinov na glavnih prometnicah v občini </t>
    </r>
    <r>
      <rPr>
        <sz val="10"/>
        <color indexed="8"/>
        <rFont val="Arial"/>
        <family val="2"/>
        <charset val="238"/>
      </rPr>
      <t>(Javni prevoz – mestni in medkrajevni)</t>
    </r>
    <r>
      <rPr>
        <b/>
        <sz val="10"/>
        <color theme="1"/>
        <rFont val="Arial"/>
        <family val="2"/>
        <charset val="238"/>
      </rPr>
      <t xml:space="preserve"> 4</t>
    </r>
  </si>
  <si>
    <t>Število ljudi, ki koristijo prevoz na klic, letno 6</t>
  </si>
  <si>
    <r>
      <t xml:space="preserve">KAZALNIK 1: Deleži in obseg uporabe prometnih načinov na glavnih prometnicah v občini </t>
    </r>
    <r>
      <rPr>
        <sz val="10"/>
        <rFont val="Arial"/>
        <family val="2"/>
        <charset val="238"/>
      </rPr>
      <t>(osebni avto)</t>
    </r>
    <r>
      <rPr>
        <b/>
        <sz val="10"/>
        <rFont val="Arial"/>
        <family val="2"/>
        <charset val="238"/>
      </rPr>
      <t xml:space="preserve"> 4</t>
    </r>
  </si>
  <si>
    <t>Število e-polnilnic za električne avtomobile  5</t>
  </si>
  <si>
    <t>UKREPI - Steber 3: Kolesarjenje</t>
  </si>
  <si>
    <t>UKREPI - Steber 4: JPP</t>
  </si>
  <si>
    <t>UKREPI - Steber 5: Motoriziran promet</t>
  </si>
  <si>
    <t>Medobčinske aktivnosti na področju varnosti v prometu in celostnega prometnega načrtovanja (sestanki, skupno načrtovanje)</t>
  </si>
  <si>
    <t>Ozaveščanje, izobraževanje, informiranje o koristih hoje in pešpoteh, kolesarjenja in kolesarskih poteh, o javnem potniškem prometu, voznih redih, o varnosti v cestnem prometu, sopotništvu, trajnostni mobilnosti</t>
  </si>
  <si>
    <t>Občina (področje prometa, družbenih dejavnosti)</t>
  </si>
  <si>
    <t>Občina (področje prometa, okolje in prostor)</t>
  </si>
  <si>
    <t>KH 1.1., 1.2.</t>
  </si>
  <si>
    <t>KH 1.1., 1.3., 1.6.</t>
  </si>
  <si>
    <t>KH 1.4.</t>
  </si>
  <si>
    <t xml:space="preserve">KH 1.5., 1.6. </t>
  </si>
  <si>
    <t>KK 1.1., 1.2., 1.3., 1.4.</t>
  </si>
  <si>
    <t>KK 1.3.</t>
  </si>
  <si>
    <t xml:space="preserve">KK 1.5. </t>
  </si>
  <si>
    <t>KK 1.5, 1.6.</t>
  </si>
  <si>
    <t>KK 1.6.</t>
  </si>
  <si>
    <t>KJ 1.1., 1.3.</t>
  </si>
  <si>
    <t>KJ 1.2., 1.3.</t>
  </si>
  <si>
    <t>KJ 1.3.</t>
  </si>
  <si>
    <t>KJ 1.3., 1.4</t>
  </si>
  <si>
    <t>KM 1.2., 1.3</t>
  </si>
  <si>
    <t>Sveženj ukrepov</t>
  </si>
  <si>
    <t>•umirjanje prometa (ležeči policaji, merilci, prometni znaki hitrosti)</t>
  </si>
  <si>
    <t>•vodenje prometa (režimi, pešcona/mešana raba, omejitve za tovorna vozila, organizirani prevozi)</t>
  </si>
  <si>
    <t>•urejanje parkiranja (parkirišča, stojala za kolesa, izposojevalnice)</t>
  </si>
  <si>
    <t>•obcestna infrastruktura (pločnik, kolesarski pas, postajališča, prometna oprema)</t>
  </si>
  <si>
    <t>•boljši javni prevoz (nove linije, vozila, vozni red)</t>
  </si>
  <si>
    <t xml:space="preserve"> 1-5</t>
  </si>
  <si>
    <t xml:space="preserve">SKUPINE </t>
  </si>
  <si>
    <t>KVANTIFIKACIJA VODIL (KV)</t>
  </si>
  <si>
    <t>CILJNA VREDNOST (CV) kazalnika</t>
  </si>
  <si>
    <t>Nevarno ali nujno!!!</t>
  </si>
  <si>
    <t>UKREPI NA LOKACIJAH - možne lokacije</t>
  </si>
  <si>
    <t xml:space="preserve">Povečanje uporabe javnega potniškega prometa z razširitvijo mreže povezav, z izboljšanjem dostopnosti javnega otniškega prometa v občinskih naseljih in izboljšanjem povezav z železniško postajo Litija </t>
  </si>
  <si>
    <t>Izvesti 1 medobčinsko aktivnost letno v občini na področju varnosti in CPN v občini do 2031</t>
  </si>
  <si>
    <t>Izvesti 4 medijske dejavnosti letno (2x več letno kot v 2024) v občini, ki prispevajo k povečanju uporabe trajnostnih oblik mobilnosti in zmanjšanju uporabe osebnih vozil do 2031</t>
  </si>
  <si>
    <t>Povečati delež uporabe hoje (Peš, skiro, rolerji, kotalke ali rolka - sam(a) ali s prijatelji) pri poteh v šolo za 3% do leta 2031 v primerjavi z letom 2023</t>
  </si>
  <si>
    <t>Odpraviti 3 kritične točke v občini do leta 2031 - eno na dve leti</t>
  </si>
  <si>
    <t>Povečati delež in obseg uporabe hoje na glavnih prometnicah naselij občine za 3% do leta 2031 v primerjavi z letom 2023</t>
  </si>
  <si>
    <t>Zgraditi 3 nove prehode za pešce do leta 2031</t>
  </si>
  <si>
    <t>Zgraditi oz. urediti 1,5 km pešpoti (pločnikov) do leta 2031</t>
  </si>
  <si>
    <t>Povečati delež uporabe hoje pri poteh na delo za 2% do leta 2031 v primerjavi z letom 2023</t>
  </si>
  <si>
    <t>Povečati delež uporabe kolesarjenja (sam(a) ali s prijatelji) pri poteh v šolo za 2% do leta 2031 v primerjavi z letom 2023</t>
  </si>
  <si>
    <t>Povečati delež uporabe kolesarjenja pri poteh na delo za 2% do leta 2031 v primerjavi z letom 2023</t>
  </si>
  <si>
    <t>Zgraditi, urediti 5 km kolesarskih poti do leta 2031</t>
  </si>
  <si>
    <t>Povečati delež in obseg uporabe kolesarjenja na glavnih prometnicah v občini za 2% do leta 2031 v primerjavi z letom 2023</t>
  </si>
  <si>
    <t>Povečati delež izposoje koles za 3% do leta 2031 v primerjavi z letom 2023</t>
  </si>
  <si>
    <t>Urediti 5 novih postaj za izposojo koles v občini do leta 2031</t>
  </si>
  <si>
    <t>Vzpostaviti 4 nove avtobusne povezave (linije) na dan, za vikend 5, do ŽP Litija do leta 2031</t>
  </si>
  <si>
    <t>Urediti 5 avtobusnih postajališč v občini do leta 2031</t>
  </si>
  <si>
    <t>Povečati delež in obseg uporabe javnega potniškega prometa na glavnih prometnicah v občini za 2% do leta 2031 v primerjavi z letom 2023</t>
  </si>
  <si>
    <t>Povečati število uporabnikov prevoza prevoza na klic za 20% do leta 2031 v primerjavi z letom 2023</t>
  </si>
  <si>
    <t>Urediti 2 nova fizična umirjevalca prometa v občini do leta 2031</t>
  </si>
  <si>
    <t>Postaviti 2 nova svetlobna ali znakovna umirjevalca prometa v občini do leta 2031</t>
  </si>
  <si>
    <t>Zmanjšati delež in obseg uporabe osebnih avtomobilov na glavnih prometnicah v občini za 7% do leta 2031 v primerjavi z letom 2023</t>
  </si>
  <si>
    <t>Postaviti 1 novo polnilnico za eletrične avtomobile v občini do leta 2031</t>
  </si>
  <si>
    <t>Podvojiti (2x) letno število promocijskih dejavnosti o CPN in trajnostni mobilnosti od leta 2025 do 2031</t>
  </si>
  <si>
    <t>Povečanje deleža hoje v občinskem središču za 3% do leta 2031 v primerjavi s stanjem 2025</t>
  </si>
  <si>
    <t>Povečanje deleža kolesarjenja v občini za 2 % do leta 2031 v primerjavi s stanjem 2025</t>
  </si>
  <si>
    <t>Povečanje uporabe JPP v občini za 2 % do leta 2031 v primerjavi s stanjem 2025</t>
  </si>
  <si>
    <t>Zmanjšanje deleža motoriziranega prometa na glavnih prometnicah za 7 % do leta 2031 v primerjavi s stanjem 2025</t>
  </si>
  <si>
    <t>Občina (Področje prometa)</t>
  </si>
  <si>
    <t>Občina (Področje prometa), zunanji izvajalec</t>
  </si>
  <si>
    <t>Svežnji ukrepov (vsebinsko zaokrožene skupine ukrepov)</t>
  </si>
  <si>
    <t>Stroški občine (delež v %)</t>
  </si>
  <si>
    <t>Občina (Področje prometa), DRSI</t>
  </si>
  <si>
    <t>Majhna / Srednja</t>
  </si>
  <si>
    <t>Občina (Področje prometa), drugi prevozniki, DUJPP</t>
  </si>
  <si>
    <t>Občina (Področje prometa), DUJPP</t>
  </si>
  <si>
    <t>Občina (Področje prometa), zunanje organizacije</t>
  </si>
  <si>
    <t>Občina (Področje prometa), DRSI, zunanji izvajalec</t>
  </si>
  <si>
    <t xml:space="preserve">Občina (Področje prometa), DRSI, zunanji izvajalec </t>
  </si>
  <si>
    <t>Canvis:</t>
  </si>
  <si>
    <t>https://canvis.app/3cN6Jq</t>
  </si>
  <si>
    <r>
      <rPr>
        <b/>
        <sz val="9"/>
        <rFont val="Arial"/>
        <family val="2"/>
        <charset val="238"/>
      </rPr>
      <t xml:space="preserve">Pametno upravljanje </t>
    </r>
    <r>
      <rPr>
        <b/>
        <sz val="9"/>
        <color theme="1"/>
        <rFont val="Arial"/>
        <family val="2"/>
        <charset val="238"/>
      </rPr>
      <t xml:space="preserve">tovornega prometa </t>
    </r>
  </si>
  <si>
    <t>Občina (Področje prometa, šolstva), DRSI</t>
  </si>
  <si>
    <t>Opomba</t>
  </si>
  <si>
    <t>Prioritete ciljev</t>
  </si>
  <si>
    <t>Motoriziran promet</t>
  </si>
  <si>
    <t>Prioritete stebrov:</t>
  </si>
  <si>
    <t>Finančna zahtevnost:</t>
  </si>
  <si>
    <t>majhna zahtevnost (najcenejši)</t>
  </si>
  <si>
    <t>srednja zahtevnost</t>
  </si>
  <si>
    <t>velika zahtevnost (najdražji, infrastrukturni ukrepi)</t>
  </si>
  <si>
    <t>Potrebe in načrti:</t>
  </si>
  <si>
    <t>obstoječi načrti, v teku</t>
  </si>
  <si>
    <t>najnujnejši, potreba v prostoru</t>
  </si>
  <si>
    <t>manj nujni</t>
  </si>
  <si>
    <t>SCENARIJI IZVAJANJA UKREPOV</t>
  </si>
  <si>
    <t>dodatno vozilo</t>
  </si>
  <si>
    <t>UKREPI - Steber 2: Hoja</t>
  </si>
  <si>
    <t>leto</t>
  </si>
  <si>
    <t xml:space="preserve">ena kolesarnica pokrita za 30 koles; 30 stojal </t>
  </si>
  <si>
    <t>nadstrešnica, št. stojal</t>
  </si>
  <si>
    <t>koncesionar Nomago, med vikendom, ni strošek občine</t>
  </si>
  <si>
    <t>enosmerna cesta</t>
  </si>
  <si>
    <t>prometni znak</t>
  </si>
  <si>
    <t>Kombinacija vseh scanarijev</t>
  </si>
  <si>
    <t>najprej najpomembnejši ukrepi glede na nujnost, cilje</t>
  </si>
  <si>
    <t xml:space="preserve">Uvesti novo linijo JPP izven občine </t>
  </si>
  <si>
    <t>Večja frekvenca linij javnega potniškega prometa (avtobus do Litije, železniške postaje Litija)</t>
  </si>
  <si>
    <t xml:space="preserve">Časovni načrt (rok) izvedbe </t>
  </si>
  <si>
    <t>Ureditev mešane rabe prostora (Pešcona v Šmartnem pri Litiji)</t>
  </si>
  <si>
    <t>Ureditev, označitev obstoječih avtobusnih postajališč v Šmartnem pri Litiji in v okoliških krajih</t>
  </si>
  <si>
    <t>Ureditev, označitev novih avtobusnih postajališč v Šmartnem pri Litiji in v okoliških krajih</t>
  </si>
  <si>
    <t>Umirjanje, upočasnitev prometa (fizične hitrostne ovire na cesti)</t>
  </si>
  <si>
    <t>Razširitev brezplačnih prevozov na klic na bolj oddaljene lokacije (starejši, otroci), več vozil (prostofer, dodatno vozilo)</t>
  </si>
  <si>
    <t>Ureditev obstoječih in novih parkirišč (izven središča Šmartnega pri Litiji)</t>
  </si>
  <si>
    <t>Uvede se 1 sistem za izposojo (najem obstoječega sistema 7 let)</t>
  </si>
  <si>
    <t>3 nova mesta za parkiranje; 1 kolesarnica + 60 stojal</t>
  </si>
  <si>
    <t>3000-6000 €˘/ avtomatična parkirna garaža</t>
  </si>
  <si>
    <t xml:space="preserve">1000 €/ pokrita in razsvetljena kolesarnica, 600-800 €/ kolesarska koča (ločena zgradba ali ograjeno območje), </t>
  </si>
  <si>
    <t>60 –100 €/ stojalo</t>
  </si>
  <si>
    <t>60 €/stojalo, 600 € kolesarnica s streho</t>
  </si>
  <si>
    <t>Občina (Področje prometa, socialnih zadev)</t>
  </si>
  <si>
    <t>dodatno vozilo, aplikacija</t>
  </si>
  <si>
    <t>1200 najem na leto</t>
  </si>
  <si>
    <t>Ozaveščanje, izobraževanje, informiranje o koristih hoje in pešpoteh, kolesarjenja in kolesarskih poteh, o javnem potniškem prometu, voznih redih, o varnosti v cestnem prometu, sopotništvu, trajnostni mobilnosti     (1)</t>
  </si>
  <si>
    <t>Medobčinske aktivnosti na področju varnosti v prometu in celostnega prometnega načrtovanja (sestanki, skupno načrtovanje)                                (2)</t>
  </si>
  <si>
    <t>Ureditev novih in obstoječih pločnikov                                                                   (1)</t>
  </si>
  <si>
    <t>Odprava kritičnih točk šolskih poti                                                                         (1)</t>
  </si>
  <si>
    <t>Ureditev, označitev pešpoti v in izven naselij                                                        (2)</t>
  </si>
  <si>
    <t>Vzpostaviti nove povezave, nove linije (več avtobusnih povezav med tednom in vikendom) do novih lokacij                                                                                    (1)</t>
  </si>
  <si>
    <t>Razširitev brezplačnih prevozov na klic na bolj oddaljene lokacije (starejši, otroci), več vozil (prostofer, dodatno vozilo)                                                         (2)</t>
  </si>
  <si>
    <r>
      <t>Uvesti novo linijo JPP izven občine (</t>
    </r>
    <r>
      <rPr>
        <b/>
        <sz val="10"/>
        <color rgb="FFFF0000"/>
        <rFont val="Arial"/>
        <family val="2"/>
        <charset val="238"/>
      </rPr>
      <t>šolski avtobus za srednješolce</t>
    </r>
    <r>
      <rPr>
        <b/>
        <sz val="10"/>
        <rFont val="Arial"/>
        <family val="2"/>
        <charset val="238"/>
      </rPr>
      <t>)</t>
    </r>
  </si>
  <si>
    <r>
      <rPr>
        <b/>
        <sz val="10"/>
        <rFont val="Arial"/>
        <family val="2"/>
        <charset val="238"/>
      </rPr>
      <t xml:space="preserve">Pametno upravljanje </t>
    </r>
    <r>
      <rPr>
        <b/>
        <sz val="10"/>
        <color theme="1"/>
        <rFont val="Arial"/>
        <family val="2"/>
        <charset val="238"/>
      </rPr>
      <t xml:space="preserve">tovornega prometa </t>
    </r>
  </si>
  <si>
    <t>Postavitev novih stojal za kolesa, kolesarnic                                                       (2)</t>
  </si>
  <si>
    <t>Gradnja, ureditev kolesarskih povezav - poti, stez v in izven naselij (ob vpadnih cestah)                                                                                                            (1)</t>
  </si>
  <si>
    <t>Umirjanje, upočasnitev prometa (fizične hitrostne ovire na cesti)                 (1)</t>
  </si>
  <si>
    <t>Označevanje, signalizacija (prometni in svetlobni znaki za umirjanje prometa: merilci/prikazovalniki hitrosti)                                                                (1)</t>
  </si>
  <si>
    <t>Obnova, ureditev cest po načelih trajnostne mobilnosti, enakovredno za vse udeležence                                                                                                                    (2)</t>
  </si>
  <si>
    <t>Ukrep - poprava</t>
  </si>
  <si>
    <t>Ukrep - pojasnilo</t>
  </si>
  <si>
    <t>Večja frekvenca linij javnega prevoza (avtobus do Litije, železniške postaje Litija)                                                                                                                            (1)</t>
  </si>
  <si>
    <t>Večja frekvenca linij javnega prevoza (avtobus do Litije, železniške postaje Litija)                                                                                                                          (1)</t>
  </si>
  <si>
    <t>Postavitev novih stojal za kolesa, kolesarnic                                                      (2)</t>
  </si>
  <si>
    <t>Ureditev novih in obstoječih pločnikov                                                                (1)</t>
  </si>
  <si>
    <t>Ureditev, označitev pešpoti v in izven naselij                                                     (2)</t>
  </si>
  <si>
    <t>Odprava kritičnih točk šolskih poti                                                                        (1)</t>
  </si>
  <si>
    <t>Označevanje, signalizacija (prometni in svetlobni znaki za umirjanje prometa: merilci/prikazovalniki hitrosti)                                                                              (1)</t>
  </si>
  <si>
    <t>Obnova, ureditev cest po načelih trajnostne mobilnosti, enakovredno za vse udeležence                                                                                                              (2)</t>
  </si>
  <si>
    <t>Gradnja, ureditev kolesarskih povezav - poti, stez v in izven naselij (ob vpadnih cestah)                                                                                                       (1)</t>
  </si>
  <si>
    <t>Ozaveščanje, izobraževanje, informiranje o koristih hoje in pešpoteh, kolesarjenja in kolesarskih poteh, o javnem potniškem prometu, voznih redih, o varnosti v cestnem prometu, sopotništvu, trajnostni mobilnosti                (1)</t>
  </si>
  <si>
    <t>hitrostne ovire</t>
  </si>
  <si>
    <t>Krepitev medobčinskega sodelovanja na področju celostnega prometnega načrtovanja</t>
  </si>
  <si>
    <t>Ozaveščanje občanov o koristih in promocija trajnostne mobilnosti</t>
  </si>
  <si>
    <t>Ureditev mešane rabe prostora v središču okrog cerkve v Šmartnem pri Litiji</t>
  </si>
  <si>
    <t>Uvedba občinske prometne kartice za izposojo koles</t>
  </si>
  <si>
    <t xml:space="preserve">Pobuda za novo avtobusno linijo izven občine </t>
  </si>
  <si>
    <t>Vzdrževanje in rekonstrukcija občinskega 
cestnega omrežja po načelih trajnostne mobilnosti</t>
  </si>
  <si>
    <t>Ureditev prometnih znakov in razsvetljave za varno pešačenje</t>
  </si>
  <si>
    <t>Izvedba in vzdrževanje novih kolesarskih povezav</t>
  </si>
  <si>
    <t>Postavitev pet novih izposojevalnic električnih koles</t>
  </si>
  <si>
    <t>Ureditev varnih prehodov za kolesarje v občini</t>
  </si>
  <si>
    <t xml:space="preserve">Pobuda za uvedbo pogostejših linij javnega prevoza do Litije </t>
  </si>
  <si>
    <t>Postavitev nove polnilnice za električne avtomobile</t>
  </si>
  <si>
    <t>V središču Šmartnega pri Litiji na območju cerkve želimo prostor prednostno nameniti predvsem pešcem in kolesarjem ter manj avtomobilom. Prostor mešane rabe okrog cerkve bo postal bolj varen, kvaliteten, z manj hrupa in emisij. V dveh letih bo Občina pridobila načrte prometne ureditve za mešano rabo prostora na območju cerkve in zagotovila izvedbo ureditve v naslednjih dveh letih. Ureditev vključuje privlačno tlakovanje za varno pešačenje, umirjanje prometa, tudi enosmerni potek prometa, režim parkiranja in avtobusno postajališče.</t>
  </si>
  <si>
    <t>Kritične točke šolskih poti in nevarne poti so bile evidentirane ob sodelovanju osnovne šole (OŠ) v Šmartnem pri Litiji in Občine ter so razvidne tudi v prostorskem informacijeskem sistemu PISO. Občina bo zagotovila odpravo vsaj treh (3) kritičnih točk, vsaj ene vsaki dve leti, ob sodelovanju z OŠ na najbolj nujnih lokacijah, evidentiranih sproti na poteh šolarjev do matične osnove šole in podružničnih šol v občini. Odprava obsega zavarovanje poti z ustreznimi oznakami in opremo za prehod nevarnih odsekov in dostop do šole.</t>
  </si>
  <si>
    <t>Občina bo evidentirala najbolj izpostavljena, nevarna mesta prehajanja čez cesto, kjer prehodov ni in je velika frekvenca pešcev v naseljih in med naselji, ter postopoma ustrezno uredila vsaj tri (3) prehode za pešce, glede na prioriteto varnosti, vsaj vsaki dve leti bo ureditev enega prehod. Kratkoročne prioritetne lokacije so v Šmartnem pri Litiji in Zavrstniku.</t>
  </si>
  <si>
    <t xml:space="preserve">Vzdrževanje obstoječih in izvedba novih pločnikov </t>
  </si>
  <si>
    <t>V enem letu bo Občina pridobila načrte za najbolj nujne lokacije novih pločnikov in poškodb obstoječih pločnikov, nato bo postopoma financirala ali sofinancira vsaj 2 km urejanja novih in obstoječih pločnikov glede na potrebe, prioritete nujnosti, varnosti v Šamrtnem pri Litiji in drugot v občini. Kratkoročna prioriteta ureditve in dograditve pločnikov so Gradiške Laze in povezava šmartno pri Litiji-Zavrstnik, kasneje se bo mrežapločnikov širila glede na sprotne prioritete.</t>
  </si>
  <si>
    <t>Občina bo evidentirala frekventne in nevarnejše trase, pešpoti, ki jih v naseljih in med naselji občani uporabljajo za hojo. Predvsem peš povezave v večjih naseljih občine in njihovi okolici bodo ustrezno označene (talne oznake) in zavarovane na dolžini vsaj 1 km. Kratkoročno v naslednjih dveh je v načrtu ureditev peš povezave med domom starejših občanov (Dom Tisje) in Šmartnim pri Litiji.</t>
  </si>
  <si>
    <t>V dveh letih bo Občina pridobila načrte za vsaj 5 km kolesarskih poti s pripadajočimi ureditvami prostora po vpadnih dolinah, ob cestah proti Šmartnemu pri Litiji, ter v naslednjih štirih letih zagotovila izgradnjo in označitev načrtovanih kolesarskih poti ali stez, ki jih bo kasneje vzdrževala. Kratkoročne prioritete za izvedbo kolesarskih povezav so od Zavrstnika in Vintarjevca so Šmartnega pri Litiji, dolgoročne planirane lokacije pa so kolesarske povezave Male in Velike Kostrevnice ter Jablanice s Šmartnim pri Litiji.</t>
  </si>
  <si>
    <t>Občina bo evidentirala najbolj izpostavljena, nevarna mesta prehajanja kolesarjev čez cesto in druge izpostavljene odseke, kjer ni prehodov in je večja frekvenca kolesarjev v naseljih in med naselji ter postopoma ustrezno uredila prehode, glede na prioriteto varnosti. S prehodi bodo vzpostavljene povezave med kolesarskimi potmi v občini na vsaj treh prioritetnih lokacijah, vsaj vsaki dve leti en prehod.</t>
  </si>
  <si>
    <t>V Šmartnem pri Litiji je izposojevalnica koles PoKolo. Občina načrtuje uvedbo izposoje novih električnih koles in poleg uvedbe novih koles prevzeti tudi sistem izposoje s kartico, ki jo lahko občani ugodno pridobijo za izposojo koles. Občina bo plačevala letni najem obstoječega kartičnega sistema (PoKolo) še do leta 2028. Nova občinska prometna kartica za ugodno izposojo koles na obstoječem sistemu ne bo delovala.</t>
  </si>
  <si>
    <r>
      <t>Občina je podpisala pogodbo s podjetjem Nomago za izgradnjo pet izposojevalnic koles na širšem območju občine; v dveh letih bo Občina zagotovila načrte in v naslednjih dveh letih izgradnjo izposojevalnic. Postavljenih bo pet (5) novih izposojevalnic koles na lokacijah Šmartno pri Litiji (dve), Zavrstnik, Primskovo in Bogenšperk. S tem se bo povečalo število koles za izposojo, na vsaki lokaciji bo 5 električnih kol</t>
    </r>
    <r>
      <rPr>
        <sz val="10"/>
        <rFont val="Calibri"/>
        <family val="2"/>
        <charset val="238"/>
      </rPr>
      <t>es. Obstoječi sistem izposoje PoKolo ostane do leta 2028, potem bo ukinjen, ker z novim sistemom ne bo kompatibiln.</t>
    </r>
  </si>
  <si>
    <t xml:space="preserve">Občina zagotovi postavitev pokrite kolesarnice za 30 koles pri osnovni šoli v Šmartnem pri Litiji ter evidentira lokacije za dodatnih vsaj 30 stojal za parkiranje koles, kjer je večja frekvenca prihodov s kolesom, to so javni objekti, objekti storitev, lokacije prireditev. Prioritetne lokacije za postavitev stojal za kolesa so knjižnica, kulturni dom, vrtec, cerkev, stavba Občine. </t>
  </si>
  <si>
    <t>Koncesionar javnega potniškega prometa Nomago zdaj med vikendom ne vozi. Občina bo dala pobudo prevozniku, da uvede šest (6) novih avtobusnih linij na dan med vikendom, da bo avtobus vozil od Šmartnega pri Litiji do železniške postaje Litija, kar bodo lahko koristili občani in turisti.</t>
  </si>
  <si>
    <t>Občina bo evidentirala prioritetne lokacije, kjer avtobus ustavlja potnikom, pa postajališča niso označena, kjer so nova postajališča najbolj potrebna zaradi večjega števila potnikov in zagotavljanja varnosti. Za nova avtobusna postajališča bodo odkupljena zemljišča, postajališča bodo označena in ustrezno urejena na vsaj sedmih (7) lokacijah v občini, vsako leto vsaj eno postajališče. Prioritetne lokacije za nova postajališča so Cerovica, Selšček in Gradišče.</t>
  </si>
  <si>
    <t>Občina bo dala pobudo prevozniku in v sodelovanju z njim zagotovila novo avtobusno povezavo iz Šmartnega pri Litiji v južni smeri proti Trebnjemu. Dve liniji dnevno (v obe smeri ena) med tednom lahko služita tudi kot šolski prevoz za srednješolce.</t>
  </si>
  <si>
    <t>Razširitev ponudbe prevozov na klic z novim kombi vozilom</t>
  </si>
  <si>
    <t>Občina bo evidentirala najbolj nujne lokacije za fizično umirjanje prometa v naseljih ali izven njih ter zagotovila na cestah postaviti vsaj dve (2) novi fizični hitrostni oviri, ena hitrostna ovira na dve leti, glede na prioritete varnosti in potrebe umirjanja prometa v občini. Kratkoročna prioriteta za hitrostne ovire na cesti je Črni potok.</t>
  </si>
  <si>
    <t>Občina bo evidentirala najbolj nujne lokacije za umirjanje prometa s svetlobnimi ali znakovnimi umirjevalci v naseljih ter zagotovila na cestah postaviti vsaj dva (2) nova umirjevalca prometa (merilnik, prikazovalnik hitrosti), en svetlobni umirjevalec na dve leti, glede na prioritete umirjanja prometa v naseljih. Kratkoročna prioriteta za umirjanje s svetlobnim umirjevalcem je Cerovica, ostali umirjevalci bodo postavljeni na lokacijah kasneje ugotovljenih prioritet.</t>
  </si>
  <si>
    <t>Zaradi ozke ceste in omejenega prostora od osnovne šole (OŠ) proti centru Šmartnega pri Litiji Občina načrtuje spremembo prometnega režima, uvedbo enosmernega prometa od OŠ proti cerkvi v centru. Poskusno je bil enosmerni režim vzpostavljen v okviru ETM in pozitivno sprejet. V enem letu bo Občina zagotovila načrt in nato uvedbo enosmerne ceste z ustrezno ureditvijo.</t>
  </si>
  <si>
    <t>Uvedba enosmernega prometa od osnovne šole proti cerkvi v središču Šmartnega pri Litiji</t>
  </si>
  <si>
    <t>Ureditev obstoječih avtobusnih postajališč v Šmartnem pri Litiji in v okoliških krajih</t>
  </si>
  <si>
    <t xml:space="preserve">Občina bo evidentirala prioritetna označena avtobusna postajališča, kjer so ureditve najbolj potrebne, tudi iz vidika varnosti, in je večje število potnikov, ter na vsaj treh postajališčih v občini zagotovila ureditev, vsaj eno postajališče vsaki dve leti. Nekatera avtobusna postajališča so označena za ustavljanje, a jih je potrebno zavarovati in urediti z nadstrešnicami. Kratkoročni načrt za ureditev avtobusnih postajališč je v Šmartnem pri Litiji. </t>
  </si>
  <si>
    <t>Ureditev, označitev obstoječih avtobusnih postajališč v Šmartnem pri Litiji in v okolici</t>
  </si>
  <si>
    <t>Ureditev obstoječih avtobusnih postajališč v Šmartnem pri Litiji in v okolici</t>
  </si>
  <si>
    <t>Ureditev novih opremljenih avtobusnih postajališč v občini</t>
  </si>
  <si>
    <t>Občina bo evidentirala najbolj izpostavljene, nevarne poti (trase), kjer je velika frekvenca pešcev v naseljih in med naselji občine ter jih postopoma uredila, vsaj na sedmih (7) lokacijah s prometnimi znaki, drugimi označbami in razsvetljavo, glede na prioriteto varnosti. Kratkoročna prioriteta za ureditev v prvih dveh letih je Staretov trg v središču Šmartnega pri Litiji, nato se bo ureditev širila na sproti evidentirane prioritetne lokacije.</t>
  </si>
  <si>
    <t>Občinska uprava bo sodelovala na medobčinskih aktivnostih celostnega prometnega načrtovanja, udeležila se bo ali organizirala vsaj eno aktivnost na leto, skupni sestanek ali delavnico občin o zagotavljanju varnosti v prometu in skupnem prometnem načrtovanju ukrepov trajnostne mobilnost s sosednjimi občinami, vsaj sestanek z Občino Litija, s katero je občina Šmartno pri Litiji prometno in upravno najbolj povezana.</t>
  </si>
  <si>
    <t xml:space="preserve">Izvedba in vzdrževanje peš povezav v naseljih in med njimi </t>
  </si>
  <si>
    <t>Zagotovitev parkiranja koles s kolesarnico in z dodatnimi stojali za kolesa</t>
  </si>
  <si>
    <t>Pobuda za uvedbo novih linij javnega prevoza do Litije med vikendi</t>
  </si>
  <si>
    <t>Izvedba umirjanja prometa s fizičnimi hitrostnimi ovirami</t>
  </si>
  <si>
    <t>Izvedba umirjanja prometa s svetlobnimi umirjevalci prometa</t>
  </si>
  <si>
    <t>Pobuda za uvedbo novih linij javnega prevoza do Litije med vikendi (1)</t>
  </si>
  <si>
    <t>Izvedba in vzdrževanje peš povezav v naselji in med njimi                (2)</t>
  </si>
  <si>
    <t>Izvedba umirjanja prometa s fizičnimi hitrostnimi ovirami                  (1)</t>
  </si>
  <si>
    <t>Izvedba umirjanja prometa s svetlobnimi umirjevalci prometa           (1)</t>
  </si>
  <si>
    <t>UKREPI - Steber I: Celostno prometno načrtovanje</t>
  </si>
  <si>
    <t>UKREPI - Steber II: Hoja</t>
  </si>
  <si>
    <t>UKREPI - Steber III: Kolesarjenje</t>
  </si>
  <si>
    <t>UKREPI - Steber IV: JPP</t>
  </si>
  <si>
    <t>UKREPI - Steber V: Motoriziran promet</t>
  </si>
  <si>
    <t>Sprejem, spremljanje in vrednotenje izvajanja CPS</t>
  </si>
  <si>
    <t>Po sprejemu OCPS na občinskem svetu, se enkrat na leto izdela poročilo o izvajanju in učinkih OCPS. Skladno z načrtom spremljanja in vrednotenja se spremljajo obvezni kazalniki (poročilo se odda pristojnemu ministrstvu) in drugi izbrani kazalniki. Rezultate spremljanja kazalnikov in učinkov OCPS se objavi na spletni strani občine in s tem seznani širšo javnost. Po 7–letnem planskem obdobju se pristopi k pripravi naslednje generacije OCPS.</t>
  </si>
  <si>
    <t>Nadaljnje sodelovanje v okviru Evropskega tedna mobilnosti</t>
  </si>
  <si>
    <t>Občina Šmartno pri Litiji že sodeluje v kampanji Evropski teden mobilnosti. Občinska uprava bo še naprej letno organizirala dogodke v okviru Evropskega tedna mobilnosti (ETM) v Šmartnem pri Litiji ali drugje v občini z namenom spodbujanja trajnostne mobilnosti pri občanih. Občina pripravi program in se vključi v aktivnosti pristojnega ministrstva.</t>
  </si>
  <si>
    <t>Informiranje o uporabi trajnostnih oblik mobilnosti</t>
  </si>
  <si>
    <t>Druge aktivnosti za promocijo in spodbujanje hoje</t>
  </si>
  <si>
    <t>Občina bo organizirala vsaj en dogodek za ozaveščanje letno, izobraževanje, predavanje, prireditev ali dogodek za občinsko upravo, ključne deležnike ali širšo javnost v občini, kot promocija in seznanitev občanov o koristih hoje, kolesarjenja, uporabi javnega potniškega prometa in drugih alternativnih, trajnostnih oblik mobilnosti.</t>
  </si>
  <si>
    <t>Občinska uprava bo objavljala informacije in novice v zvezi z uporabo trajnostnih oblik mobilnosti, na spletni strani občine, v krajevnem glasilu ali drugih javnih medijih obveščanja: o pešpoteh in kolesarskih poteh, organiziranih pohodih in kolesarskih izletih, o izposoji koles, postajah JPP, voznih redih avtobusov in vlakov (ŽP Litija), polnilnicah električnih avtomobilov, spremenjenih prometnih in parkirnih režimih, drugih alternativnih oblikah mobilnosti.</t>
  </si>
  <si>
    <t>Občinska uprava bo vsakoletno komunicirala z zavodi in društvi (turistično, športno, planinsko itd.) z namenom spodbujanja hoje med varovanci in člani. V sodelovanju z njimi bo izvedba letno vsaj eno promocijsko aktivnost za posamezne ciljne skupine (najmlajše, šolarje, starejše prebivalce, interesne skupine, člane društev) z argumenti zdravstvene koristi in na temo varnega pešačenja (pravila, odsevniki) ter aktivnega preživljanja prostega časa.</t>
  </si>
  <si>
    <t>Druge aktivnosti za promocijo in spodbujanje kolesarjenja</t>
  </si>
  <si>
    <t>Občinska uprava bo vsakoletno komunicirala z zavodi in društvi (turistično, športno, kolesarsko itd.) z namenom spodbujanja kolesarjenja med varovanci in člani. V sodelovanju z njimi bo izvedba letno vsaj eno promocijsko aktivnost za posamezne ciljne skupine (najmlajše, šolarje, starejše prebivalce, interesne skupine, člane društev) z argumenti zdravstvene koristi in na temo varnega kolesarjenja (pravila, oprema) ter aktivnega preživljanja prostega časa.</t>
  </si>
  <si>
    <t>Druge aktivnosti za promocijo in spodbujanje uporabe JPP</t>
  </si>
  <si>
    <t>Občinska uprava bo vsakoletno komunicirala z večjimi podjetji z namenom spodbujanja uporabe avtobusa in vlaka med zaposlenimi. V sodelovanju s podjetji bo izvedba letno vsaj eno promocijsko aktivnost za zaposlene posameznih podjetij z argumenti okoljskih koristi in na temo ekonomične uporabe JPP (ugodnosti, udobnost) ter možnosti alternativnih oblik mobilnosti.</t>
  </si>
  <si>
    <r>
      <t xml:space="preserve">Ureditev </t>
    </r>
    <r>
      <rPr>
        <b/>
        <sz val="10"/>
        <color rgb="FFFF0000"/>
        <rFont val="Arial"/>
        <family val="2"/>
        <charset val="238"/>
      </rPr>
      <t xml:space="preserve">novih </t>
    </r>
    <r>
      <rPr>
        <b/>
        <sz val="10"/>
        <color theme="1"/>
        <rFont val="Arial"/>
        <family val="2"/>
        <charset val="238"/>
      </rPr>
      <t>varnih prehodov za pešce v občini</t>
    </r>
  </si>
  <si>
    <r>
      <rPr>
        <b/>
        <sz val="10"/>
        <color rgb="FFFF0000"/>
        <rFont val="Arial"/>
        <family val="2"/>
        <charset val="238"/>
      </rPr>
      <t>Varno</t>
    </r>
    <r>
      <rPr>
        <b/>
        <sz val="10"/>
        <rFont val="Arial"/>
        <family val="2"/>
        <charset val="238"/>
      </rPr>
      <t xml:space="preserve"> usmerjanje </t>
    </r>
    <r>
      <rPr>
        <b/>
        <sz val="10"/>
        <color theme="1"/>
        <rFont val="Arial"/>
        <family val="2"/>
        <charset val="238"/>
      </rPr>
      <t xml:space="preserve">tovornega prometa </t>
    </r>
  </si>
  <si>
    <t>KH 1.1, 1.3</t>
  </si>
  <si>
    <t>KK 1.1, 1.4</t>
  </si>
  <si>
    <t>KJ 1.3</t>
  </si>
  <si>
    <r>
      <t xml:space="preserve">Občina bo ugotovila najustreznejšo lokacijo za novo polnilnico za električne avtomobile, kjer je največ prometa, največja potreba občanov in ustrezen prostor na območju Šmartnega pri Litiji ali njenove okolice. </t>
    </r>
    <r>
      <rPr>
        <sz val="10"/>
        <color rgb="FFFF0000"/>
        <rFont val="Calibri"/>
        <family val="2"/>
        <charset val="238"/>
      </rPr>
      <t xml:space="preserve">Potencialna lokacija je pod OŠ, poleg industrijske cone ob obvoznici. </t>
    </r>
    <r>
      <rPr>
        <sz val="10"/>
        <color theme="1"/>
        <rFont val="Calibri"/>
        <family val="2"/>
        <charset val="238"/>
      </rPr>
      <t>V enem letu bo Občina zagotovila načrt za postavitev polnilnice, v naslednjih dveh letih bo sledila izvedba.</t>
    </r>
  </si>
  <si>
    <r>
      <t xml:space="preserve">Ureditev obstoječih in izvedba novih parkirnih mest </t>
    </r>
    <r>
      <rPr>
        <strike/>
        <sz val="10"/>
        <color rgb="FFFF0000"/>
        <rFont val="Calibri"/>
        <family val="2"/>
        <charset val="238"/>
      </rPr>
      <t>izven središča naselij</t>
    </r>
    <r>
      <rPr>
        <sz val="10"/>
        <color rgb="FFFF0000"/>
        <rFont val="Calibri"/>
        <family val="2"/>
        <charset val="238"/>
      </rPr>
      <t xml:space="preserve"> po sistemu P+R ali multimodalnega vozlišča </t>
    </r>
  </si>
  <si>
    <r>
      <rPr>
        <sz val="10"/>
        <color rgb="FFFF0000"/>
        <rFont val="Calibri"/>
        <family val="2"/>
        <charset val="238"/>
      </rPr>
      <t>Varno</t>
    </r>
    <r>
      <rPr>
        <sz val="10"/>
        <color theme="1"/>
        <rFont val="Calibri"/>
        <family val="2"/>
        <charset val="238"/>
      </rPr>
      <t xml:space="preserve"> usmerjanje tovornega prometa </t>
    </r>
  </si>
  <si>
    <r>
      <t xml:space="preserve">V občini je nekaj kamnolomov, industrijska cona v Šmartnem pri Litiji in drugi poslovni objekti, ki generirajo tovorni promet. Z namenom varnosti se ugotovi optimalne poti tovornega prometa na poti iz občine in se usmeri tovorna vozila po glavnih cestah v občini z vsaj deset (10) prometnimi znaki. Kratkoročna prioriteta za </t>
    </r>
    <r>
      <rPr>
        <sz val="10"/>
        <color rgb="FFFF0000"/>
        <rFont val="Calibri"/>
        <family val="2"/>
        <charset val="238"/>
      </rPr>
      <t>varno</t>
    </r>
    <r>
      <rPr>
        <sz val="10"/>
        <color theme="1"/>
        <rFont val="Calibri"/>
        <family val="2"/>
        <charset val="238"/>
      </rPr>
      <t xml:space="preserve"> usmerjanje tovornih vozil je na lokacijah v Jablaniški dolini in Kostrevniški dolini.</t>
    </r>
  </si>
  <si>
    <r>
      <t xml:space="preserve">Občina nudi brezplačni prevoz na klic za upokojence v občini </t>
    </r>
    <r>
      <rPr>
        <sz val="10"/>
        <color rgb="FFFF0000"/>
        <rFont val="Calibri"/>
        <family val="2"/>
        <charset val="238"/>
      </rPr>
      <t>Sopotniki</t>
    </r>
    <r>
      <rPr>
        <sz val="10"/>
        <color theme="1"/>
        <rFont val="Calibri"/>
        <family val="2"/>
        <charset val="238"/>
      </rPr>
      <t xml:space="preserve">. Dodatno je v okviru pilotnega Interreg projekta v uporabi kombi za najem prevozov društev in zavodov občine. Občina plačuje mesečni najem vozila </t>
    </r>
    <r>
      <rPr>
        <sz val="10"/>
        <color rgb="FFFF0000"/>
        <rFont val="Calibri"/>
        <family val="2"/>
        <charset val="238"/>
      </rPr>
      <t xml:space="preserve">1.342 EUR </t>
    </r>
    <r>
      <rPr>
        <sz val="10"/>
        <color theme="1"/>
        <rFont val="Calibri"/>
        <family val="2"/>
        <charset val="238"/>
      </rPr>
      <t xml:space="preserve">(brez DDV), po koncu projekta bo kombi z najemi </t>
    </r>
    <r>
      <rPr>
        <sz val="10"/>
        <color rgb="FFFF0000"/>
        <rFont val="Calibri"/>
        <family val="2"/>
        <charset val="238"/>
      </rPr>
      <t xml:space="preserve">in preostalim stroškom </t>
    </r>
    <r>
      <rPr>
        <sz val="10"/>
        <color theme="1"/>
        <rFont val="Calibri"/>
        <family val="2"/>
        <charset val="238"/>
      </rPr>
      <t xml:space="preserve">odkupljen </t>
    </r>
    <r>
      <rPr>
        <sz val="10"/>
        <color rgb="FFFF0000"/>
        <rFont val="Calibri"/>
        <family val="2"/>
        <charset val="238"/>
      </rPr>
      <t>ter</t>
    </r>
    <r>
      <rPr>
        <sz val="10"/>
        <color theme="1"/>
        <rFont val="Calibri"/>
        <family val="2"/>
        <charset val="238"/>
      </rPr>
      <t xml:space="preserve"> bo še naprej v uporabi kot dodatna ponudba prevozov na klic poleg Sopotnika, za najem brezplačnih prevozov po občini in izven občine, za različne namene - osnovnošolske aktivnosti in druge potrebe občanov.</t>
    </r>
  </si>
  <si>
    <r>
      <t xml:space="preserve">Občina bo dala pobudo prevozniku in v sodelovanju z njim zagotovila štiri (4) dodatne avtobusne linije dnevno (med tednom) do Litije in železniške postaje Litija. Predvsem na oddaljenih lokacijah, kot so Velika Kostrevnica, Zavrstnik, Jablanica, Vintarjevec, bo avtobusna povezava z </t>
    </r>
    <r>
      <rPr>
        <sz val="10"/>
        <color rgb="FFFF0000"/>
        <rFont val="Calibri"/>
        <family val="2"/>
        <charset val="238"/>
      </rPr>
      <t xml:space="preserve">Litijo </t>
    </r>
    <r>
      <rPr>
        <sz val="10"/>
        <color theme="1"/>
        <rFont val="Calibri"/>
        <family val="2"/>
        <charset val="238"/>
      </rPr>
      <t>pogostejša.</t>
    </r>
  </si>
  <si>
    <t xml:space="preserve">Ureditev obstoječih in izvedba novih parkirnih mest po sistemu P+R ali multimodalnega vozlišča </t>
  </si>
  <si>
    <t>Občina (Področje prometa, družb. dejavnosti)</t>
  </si>
  <si>
    <t>Občina (Področje prometa, družbenih dejavnosti)</t>
  </si>
  <si>
    <t>Krepitev medobčinskega sodelovanja na področju celostnega prometnega načrtovanja                                                                      (2)</t>
  </si>
  <si>
    <t>Vzdrževanje obstoječih in izvedba novih pločnikov                            (1)</t>
  </si>
  <si>
    <t>Odprava kritičnih točk šolskih poti                                                       (1)</t>
  </si>
  <si>
    <t>Ozaveščanje občanov o koristih in promocija trajnostne mobilnosti    (1)</t>
  </si>
  <si>
    <t>Izvedba in vzdrževanje novih kolesarskih povezav                             (1)</t>
  </si>
  <si>
    <t>Zagotovitev parkiranja koles s kolesarnico in z dodatnimi stojali za kolesa                                                                                                  (2)</t>
  </si>
  <si>
    <t>Pobuda za uvedbo pogostejših linij javnega prevoza do Litije            (1)</t>
  </si>
  <si>
    <t>Razširitev ponudbe prevozov na klic z novim kombi vozilom              (2)</t>
  </si>
  <si>
    <t>Uvedba enosmernega prometa od osnovne šole proti cerkvi v središču Šmartnega pri Litiji                                                                              (1)</t>
  </si>
  <si>
    <t>Vzdrževanje in rekonstrukcija občinskega cestnega omrežja po načelih trajnostne mobilnosti                                                                            (2)</t>
  </si>
  <si>
    <r>
      <t xml:space="preserve">Ureditev </t>
    </r>
    <r>
      <rPr>
        <sz val="10"/>
        <color rgb="FFFF0000"/>
        <rFont val="Calibri"/>
        <family val="2"/>
        <charset val="238"/>
      </rPr>
      <t xml:space="preserve">novih </t>
    </r>
    <r>
      <rPr>
        <sz val="10"/>
        <color theme="1"/>
        <rFont val="Calibri"/>
        <family val="2"/>
        <charset val="238"/>
      </rPr>
      <t>varnih prehodov za pešce v občini</t>
    </r>
  </si>
  <si>
    <r>
      <t xml:space="preserve">Občina bo evidentirala neurejena parkirišča izven središč oziroma na obrobju naselij ter primerne lokacije za gradnjo novih parkirnih mest izven središč </t>
    </r>
    <r>
      <rPr>
        <sz val="10"/>
        <color rgb="FFFF0000"/>
        <rFont val="Calibri"/>
        <family val="2"/>
        <charset val="238"/>
      </rPr>
      <t>naselij</t>
    </r>
    <r>
      <rPr>
        <sz val="10"/>
        <color theme="1"/>
        <rFont val="Calibri"/>
        <family val="2"/>
        <charset val="238"/>
      </rPr>
      <t xml:space="preserve">, </t>
    </r>
    <r>
      <rPr>
        <sz val="10"/>
        <color rgb="FFFF0000"/>
        <rFont val="Calibri"/>
        <family val="2"/>
        <charset val="238"/>
      </rPr>
      <t>kjer</t>
    </r>
    <r>
      <rPr>
        <sz val="10"/>
        <color theme="1"/>
        <rFont val="Calibri"/>
        <family val="2"/>
        <charset val="238"/>
      </rPr>
      <t xml:space="preserve"> bo </t>
    </r>
    <r>
      <rPr>
        <sz val="10"/>
        <color rgb="FFFF0000"/>
        <rFont val="Calibri"/>
        <family val="2"/>
        <charset val="238"/>
      </rPr>
      <t>prostor namenjen</t>
    </r>
    <r>
      <rPr>
        <sz val="10"/>
        <color theme="1"/>
        <rFont val="Calibri"/>
        <family val="2"/>
        <charset val="238"/>
      </rPr>
      <t xml:space="preserve"> prednostno za pešce in kolesarje. Parkirišča na obrobju bodo služila tudi za sopotništvo. Občina ima načrt za novo parkirišče pod OŠ, poleg industrijske cone ob obvoznici, </t>
    </r>
    <r>
      <rPr>
        <sz val="10"/>
        <color rgb="FFFF0000"/>
        <rFont val="Calibri"/>
        <family val="2"/>
        <charset val="238"/>
      </rPr>
      <t xml:space="preserve">urejeno po sistemu P+R in multimodalnega vozlišča, </t>
    </r>
    <r>
      <rPr>
        <sz val="10"/>
        <color theme="1"/>
        <rFont val="Calibri"/>
        <family val="2"/>
        <charset val="238"/>
      </rPr>
      <t>kjer bo vsaj 70 novih parkirnih mest</t>
    </r>
    <r>
      <rPr>
        <sz val="10"/>
        <color rgb="FFFF0000"/>
        <rFont val="Calibri"/>
        <family val="2"/>
        <charset val="238"/>
      </rPr>
      <t>, avtobusno postajališče, izposojevalnica koles in polnilnica električnih avtomobilov</t>
    </r>
    <r>
      <rPr>
        <sz val="10"/>
        <color theme="1"/>
        <rFont val="Calibri"/>
        <family val="2"/>
        <charset val="238"/>
      </rPr>
      <t xml:space="preserve">. </t>
    </r>
  </si>
  <si>
    <r>
      <t>Občina bo evidentirala cestne odseke v občini, ki so najbolj nujni za obnovo, neurejeni in nevarni ter zagotovila izvedbo obnove trajnostno, z infrastrukturo za potrebe vseh udeležencev prometa. V dveh letih bo Občina pridobila načrte trajnostnih obnov, rekonstrukcij cest na prioritetnih lokacijah v občini ter v naslednjih petih letih izvedla obnove cest. Kratkoročna prioritetna lokacija, kjer je potreba po obnovi ceste, je Velika Kostrevnica (gasilski dom)-Sobrače</t>
    </r>
    <r>
      <rPr>
        <sz val="10"/>
        <color rgb="FFFF0000"/>
        <rFont val="Calibri"/>
        <family val="2"/>
        <charset val="238"/>
      </rPr>
      <t>, kjer je nevarna cesta, po kateri poteka šolski prevoz in bosta urejeni dve postajališči za šolske prevoze</t>
    </r>
    <r>
      <rPr>
        <sz val="10"/>
        <color theme="1"/>
        <rFont val="Calibri"/>
        <family val="2"/>
        <charset val="238"/>
      </rPr>
      <t>.</t>
    </r>
  </si>
  <si>
    <t>Ureditev novih varnih prehodov za pešce v občini</t>
  </si>
  <si>
    <t xml:space="preserve">Varno usmerjanje tovornega prometa </t>
  </si>
  <si>
    <t>Krepitev medobčinskega sodelovanja na področju celostnega prometnega načrtovanja                                                                              (2)</t>
  </si>
  <si>
    <t>Odprava kritičnih točk šolskih poti                                                            (1)</t>
  </si>
  <si>
    <t>Vzdrževanje obstoječih in izvedba novih pločnikov                               (1)</t>
  </si>
  <si>
    <t>Izvedba in vzdrževanje peš povezav v naselji in med njimi                  (2)</t>
  </si>
  <si>
    <t>Izvedba in vzdrževanje novih kolesarskih povezav                               (1)</t>
  </si>
  <si>
    <t>Zagotovitev parkiranja koles s kolesarnico in z dodatnimi stojali za kolesa                                                                                                             (2)</t>
  </si>
  <si>
    <t>Pobuda za uvedbo pogostejših linij javnega prevoza do Litije             (1)</t>
  </si>
  <si>
    <t>Pobuda za uvedbo novih linij javnega prevoza do Litije med vikendi  (1)</t>
  </si>
  <si>
    <t>Razširitev ponudbe prevozov na klic z novim kombi vozilom               (2)</t>
  </si>
  <si>
    <t>Izvedba umirjanja prometa s fizičnimi hitrostnimi ovirami                      (1)</t>
  </si>
  <si>
    <t>Izvedba umirjanja prometa s svetlobnimi umirjevalci prometa              (1)</t>
  </si>
  <si>
    <t>Uvedba enosmernega prometa od osnovne šole proti cerkvi v središču Šmartnega pri Litiji                                                                                        (1)</t>
  </si>
  <si>
    <t>Vzdrževanje in rekonstrukcija občinskega cestnega omrežja po načelih trajnostne mobilnosti                                                                                    (2)</t>
  </si>
  <si>
    <t>Strošek občine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</si>
</sst>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 &quot;€&quot;"/>
  </numFmts>
  <fonts count="61" x14ac:knownFonts="1">
    <font>
      <sz val="11"/>
      <color theme="1"/>
      <name val="Calibri"/>
      <family val="2"/>
      <charset val="238"/>
    </font>
    <font>
      <sz val="11"/>
      <name val="Calibri"/>
      <family val="2"/>
      <charset val="238"/>
    </font>
    <font>
      <sz val="9"/>
      <name val="Arial"/>
      <family val="2"/>
      <charset val="238"/>
    </font>
    <font>
      <u/>
      <sz val="11"/>
      <color theme="10"/>
      <name val="Calibri"/>
      <family val="2"/>
      <charset val="238"/>
    </font>
    <font>
      <sz val="11"/>
      <color rgb="FFFF0000"/>
      <name val="Calibri"/>
      <family val="2"/>
      <charset val="238"/>
    </font>
    <font>
      <b/>
      <sz val="11"/>
      <color theme="1"/>
      <name val="Calibri"/>
      <family val="2"/>
      <charset val="238"/>
    </font>
    <font>
      <b/>
      <sz val="12"/>
      <color theme="1"/>
      <name val="Calibri"/>
      <family val="2"/>
      <charset val="238"/>
    </font>
    <font>
      <i/>
      <sz val="11"/>
      <color theme="1"/>
      <name val="Calibri"/>
      <family val="2"/>
      <charset val="238"/>
    </font>
    <font>
      <sz val="9"/>
      <color theme="1"/>
      <name val="Arial"/>
      <family val="2"/>
      <charset val="238"/>
    </font>
    <font>
      <u/>
      <sz val="9"/>
      <color theme="10"/>
      <name val="Arial"/>
      <family val="2"/>
      <charset val="238"/>
    </font>
    <font>
      <b/>
      <sz val="9"/>
      <color theme="1"/>
      <name val="Arial"/>
      <family val="2"/>
      <charset val="238"/>
    </font>
    <font>
      <sz val="9"/>
      <color rgb="FFFF0000"/>
      <name val="Arial"/>
      <family val="2"/>
      <charset val="238"/>
    </font>
    <font>
      <b/>
      <sz val="10"/>
      <color theme="1"/>
      <name val="Arial"/>
      <family val="2"/>
      <charset val="238"/>
    </font>
    <font>
      <b/>
      <sz val="9"/>
      <name val="Arial"/>
      <family val="2"/>
      <charset val="238"/>
    </font>
    <font>
      <b/>
      <i/>
      <sz val="11"/>
      <color theme="1"/>
      <name val="Arial"/>
      <family val="2"/>
      <charset val="238"/>
    </font>
    <font>
      <i/>
      <sz val="11"/>
      <color theme="1"/>
      <name val="Arial"/>
      <family val="2"/>
      <charset val="238"/>
    </font>
    <font>
      <sz val="9"/>
      <color indexed="81"/>
      <name val="Segoe UI"/>
      <family val="2"/>
      <charset val="238"/>
    </font>
    <font>
      <b/>
      <sz val="9"/>
      <color indexed="81"/>
      <name val="Segoe UI"/>
      <family val="2"/>
      <charset val="238"/>
    </font>
    <font>
      <i/>
      <sz val="9"/>
      <color theme="1"/>
      <name val="Arial"/>
      <family val="2"/>
      <charset val="238"/>
    </font>
    <font>
      <sz val="11"/>
      <color theme="1"/>
      <name val="Calibri"/>
      <family val="2"/>
      <charset val="238"/>
    </font>
    <font>
      <b/>
      <sz val="11"/>
      <color theme="1"/>
      <name val="Arial"/>
      <family val="2"/>
      <charset val="238"/>
    </font>
    <font>
      <b/>
      <sz val="11"/>
      <name val="Arial"/>
      <family val="2"/>
      <charset val="238"/>
    </font>
    <font>
      <sz val="9"/>
      <color theme="1"/>
      <name val="Calibri"/>
      <family val="2"/>
      <charset val="238"/>
      <scheme val="minor"/>
    </font>
    <font>
      <sz val="12"/>
      <color theme="1"/>
      <name val="Calibri"/>
      <family val="2"/>
      <charset val="238"/>
      <scheme val="minor"/>
    </font>
    <font>
      <sz val="14"/>
      <color theme="1"/>
      <name val="Calibri"/>
      <family val="2"/>
      <charset val="238"/>
      <scheme val="minor"/>
    </font>
    <font>
      <b/>
      <sz val="14"/>
      <color theme="1"/>
      <name val="Arial"/>
      <family val="2"/>
      <charset val="238"/>
    </font>
    <font>
      <b/>
      <sz val="10"/>
      <name val="Arial"/>
      <family val="2"/>
      <charset val="238"/>
    </font>
    <font>
      <sz val="11"/>
      <name val="Arial"/>
      <family val="2"/>
      <charset val="238"/>
    </font>
    <font>
      <sz val="11"/>
      <color theme="1"/>
      <name val="Arial"/>
      <family val="2"/>
      <charset val="238"/>
    </font>
    <font>
      <b/>
      <sz val="11"/>
      <name val="Calibri"/>
      <family val="2"/>
      <charset val="238"/>
      <scheme val="minor"/>
    </font>
    <font>
      <sz val="10"/>
      <color theme="1"/>
      <name val="Arial"/>
      <family val="2"/>
      <charset val="238"/>
    </font>
    <font>
      <u/>
      <sz val="10"/>
      <name val="Arial"/>
      <family val="2"/>
      <charset val="238"/>
    </font>
    <font>
      <sz val="9"/>
      <color rgb="FFFF0000"/>
      <name val="Calibri"/>
      <family val="2"/>
      <charset val="238"/>
    </font>
    <font>
      <sz val="9"/>
      <name val="Calibri"/>
      <family val="2"/>
      <charset val="238"/>
    </font>
    <font>
      <sz val="9"/>
      <color indexed="10"/>
      <name val="Calibri"/>
      <family val="2"/>
      <charset val="238"/>
    </font>
    <font>
      <b/>
      <sz val="9"/>
      <color indexed="10"/>
      <name val="Calibri"/>
      <family val="2"/>
      <charset val="238"/>
    </font>
    <font>
      <u/>
      <sz val="10"/>
      <color indexed="8"/>
      <name val="Arial"/>
      <family val="2"/>
      <charset val="238"/>
    </font>
    <font>
      <sz val="10"/>
      <color indexed="8"/>
      <name val="Arial"/>
      <family val="2"/>
      <charset val="238"/>
    </font>
    <font>
      <sz val="11"/>
      <name val="Calibri"/>
      <family val="2"/>
      <charset val="238"/>
      <scheme val="minor"/>
    </font>
    <font>
      <sz val="10"/>
      <name val="Arial"/>
      <family val="2"/>
      <charset val="238"/>
    </font>
    <font>
      <sz val="11"/>
      <color rgb="FFFF0000"/>
      <name val="Calibri"/>
      <family val="2"/>
      <charset val="238"/>
      <scheme val="minor"/>
    </font>
    <font>
      <b/>
      <sz val="9"/>
      <color theme="1" tint="0.499984740745262"/>
      <name val="Arial"/>
      <family val="2"/>
      <charset val="238"/>
    </font>
    <font>
      <b/>
      <i/>
      <sz val="11"/>
      <color theme="1"/>
      <name val="Calibri"/>
      <family val="2"/>
      <charset val="238"/>
    </font>
    <font>
      <b/>
      <sz val="11"/>
      <color theme="5"/>
      <name val="Arial"/>
      <family val="2"/>
      <charset val="238"/>
    </font>
    <font>
      <b/>
      <sz val="9"/>
      <color theme="5"/>
      <name val="Arial"/>
      <family val="2"/>
      <charset val="238"/>
    </font>
    <font>
      <sz val="14"/>
      <name val="Calibri"/>
      <family val="2"/>
      <charset val="238"/>
      <scheme val="minor"/>
    </font>
    <font>
      <sz val="9"/>
      <name val="Calibri"/>
      <family val="2"/>
      <charset val="238"/>
      <scheme val="minor"/>
    </font>
    <font>
      <sz val="12"/>
      <color theme="1"/>
      <name val="Arial"/>
      <family val="2"/>
      <charset val="238"/>
    </font>
    <font>
      <sz val="10"/>
      <color theme="1"/>
      <name val="Calibri"/>
      <family val="2"/>
      <charset val="238"/>
    </font>
    <font>
      <b/>
      <sz val="10"/>
      <color theme="1" tint="0.499984740745262"/>
      <name val="Arial"/>
      <family val="2"/>
      <charset val="238"/>
    </font>
    <font>
      <b/>
      <sz val="10"/>
      <color rgb="FF00B050"/>
      <name val="Arial"/>
      <family val="2"/>
      <charset val="238"/>
    </font>
    <font>
      <sz val="10"/>
      <color rgb="FFFF0000"/>
      <name val="Arial"/>
      <family val="2"/>
      <charset val="238"/>
    </font>
    <font>
      <sz val="10"/>
      <name val="Calibri"/>
      <family val="2"/>
      <charset val="238"/>
    </font>
    <font>
      <i/>
      <sz val="10"/>
      <color theme="1"/>
      <name val="Arial"/>
      <family val="2"/>
      <charset val="238"/>
    </font>
    <font>
      <i/>
      <sz val="10"/>
      <color theme="1"/>
      <name val="Calibri"/>
      <family val="2"/>
      <charset val="238"/>
    </font>
    <font>
      <b/>
      <sz val="10"/>
      <color rgb="FFFF0000"/>
      <name val="Arial"/>
      <family val="2"/>
      <charset val="238"/>
    </font>
    <font>
      <sz val="10"/>
      <color rgb="FFFF0000"/>
      <name val="Calibri"/>
      <family val="2"/>
      <charset val="238"/>
    </font>
    <font>
      <b/>
      <sz val="9"/>
      <color rgb="FFFF0000"/>
      <name val="Arial"/>
      <family val="2"/>
      <charset val="238"/>
    </font>
    <font>
      <strike/>
      <sz val="10"/>
      <color rgb="FFFF0000"/>
      <name val="Calibri"/>
      <family val="2"/>
      <charset val="238"/>
    </font>
    <font>
      <i/>
      <sz val="11"/>
      <name val="Calibri"/>
      <family val="2"/>
      <charset val="238"/>
    </font>
    <font>
      <i/>
      <sz val="11"/>
      <name val="Arial"/>
      <family val="2"/>
      <charset val="238"/>
    </font>
  </fonts>
  <fills count="2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bgColor indexed="64"/>
      </patternFill>
    </fill>
    <fill>
      <patternFill patternType="solid">
        <fgColor rgb="FFC6D9F1"/>
        <bgColor indexed="64"/>
      </patternFill>
    </fill>
    <fill>
      <patternFill patternType="solid">
        <fgColor rgb="FF92D05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C99FF"/>
        <bgColor indexed="64"/>
      </patternFill>
    </fill>
    <fill>
      <patternFill patternType="solid">
        <fgColor rgb="FF00B0F0"/>
        <bgColor indexed="64"/>
      </patternFill>
    </fill>
    <fill>
      <patternFill patternType="solid">
        <fgColor theme="2"/>
        <bgColor indexed="64"/>
      </patternFill>
    </fill>
    <fill>
      <patternFill patternType="solid">
        <fgColor theme="0" tint="-0.249977111117893"/>
        <bgColor indexed="64"/>
      </patternFill>
    </fill>
    <fill>
      <patternFill patternType="solid">
        <fgColor theme="5" tint="0.79998168889431442"/>
        <bgColor indexed="64"/>
      </patternFill>
    </fill>
  </fills>
  <borders count="16">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9" fontId="19" fillId="0" borderId="0" applyFont="0" applyFill="0" applyBorder="0" applyAlignment="0" applyProtection="0"/>
  </cellStyleXfs>
  <cellXfs count="704">
    <xf numFmtId="0" fontId="0" fillId="0" borderId="0" xfId="0"/>
    <xf numFmtId="0" fontId="0" fillId="0" borderId="1" xfId="0" applyBorder="1"/>
    <xf numFmtId="0" fontId="0" fillId="0" borderId="2" xfId="0" applyBorder="1"/>
    <xf numFmtId="0" fontId="0" fillId="0" borderId="3" xfId="0" applyBorder="1"/>
    <xf numFmtId="0" fontId="6" fillId="0" borderId="0" xfId="0" applyFont="1"/>
    <xf numFmtId="0" fontId="5" fillId="0" borderId="1" xfId="0" applyFont="1" applyBorder="1"/>
    <xf numFmtId="0" fontId="5" fillId="0" borderId="2" xfId="0" applyFont="1" applyBorder="1"/>
    <xf numFmtId="0" fontId="4" fillId="0" borderId="0" xfId="0" applyFont="1"/>
    <xf numFmtId="0" fontId="0" fillId="0" borderId="4" xfId="0" applyBorder="1"/>
    <xf numFmtId="0" fontId="8" fillId="0" borderId="4" xfId="0" applyFont="1" applyBorder="1"/>
    <xf numFmtId="0" fontId="0" fillId="3" borderId="4" xfId="0" applyFill="1" applyBorder="1"/>
    <xf numFmtId="0" fontId="10" fillId="0" borderId="4" xfId="0" applyFont="1" applyBorder="1" applyAlignment="1">
      <alignment vertical="center"/>
    </xf>
    <xf numFmtId="0" fontId="8" fillId="0" borderId="4" xfId="0" applyFont="1" applyBorder="1" applyAlignment="1">
      <alignment horizontal="justify" vertical="center" wrapText="1"/>
    </xf>
    <xf numFmtId="0" fontId="8" fillId="3" borderId="4" xfId="0" applyFont="1" applyFill="1" applyBorder="1" applyAlignment="1">
      <alignment vertical="center"/>
    </xf>
    <xf numFmtId="0" fontId="8" fillId="0" borderId="4" xfId="0" applyFont="1" applyBorder="1" applyAlignment="1">
      <alignment vertical="center"/>
    </xf>
    <xf numFmtId="0" fontId="8" fillId="5" borderId="4" xfId="0" applyFont="1" applyFill="1" applyBorder="1" applyAlignment="1">
      <alignment vertical="center"/>
    </xf>
    <xf numFmtId="0" fontId="8" fillId="5" borderId="4" xfId="0" applyFont="1" applyFill="1" applyBorder="1" applyAlignment="1">
      <alignment horizontal="justify" vertical="center" wrapText="1"/>
    </xf>
    <xf numFmtId="0" fontId="8" fillId="3" borderId="4" xfId="0" applyFont="1" applyFill="1" applyBorder="1" applyAlignment="1">
      <alignment horizontal="justify" vertical="center" wrapText="1"/>
    </xf>
    <xf numFmtId="0" fontId="8" fillId="3" borderId="4" xfId="0" applyFont="1" applyFill="1" applyBorder="1"/>
    <xf numFmtId="0" fontId="8" fillId="5" borderId="4" xfId="0" applyFont="1" applyFill="1" applyBorder="1"/>
    <xf numFmtId="0" fontId="11" fillId="5" borderId="4" xfId="0" applyFont="1" applyFill="1" applyBorder="1" applyAlignment="1">
      <alignment vertical="center"/>
    </xf>
    <xf numFmtId="0" fontId="13" fillId="0" borderId="4" xfId="0" applyFont="1" applyBorder="1" applyAlignment="1">
      <alignment vertical="center"/>
    </xf>
    <xf numFmtId="0" fontId="14" fillId="0" borderId="0" xfId="0" applyFont="1"/>
    <xf numFmtId="0" fontId="15" fillId="0" borderId="0" xfId="0" applyFont="1"/>
    <xf numFmtId="0" fontId="8" fillId="7" borderId="4" xfId="0" applyFont="1" applyFill="1" applyBorder="1" applyAlignment="1">
      <alignment vertical="center"/>
    </xf>
    <xf numFmtId="0" fontId="8" fillId="7" borderId="4" xfId="0" applyFont="1" applyFill="1" applyBorder="1" applyAlignment="1">
      <alignment horizontal="justify" vertical="center" wrapText="1"/>
    </xf>
    <xf numFmtId="0" fontId="8" fillId="0" borderId="4" xfId="0" applyFont="1" applyBorder="1" applyAlignment="1">
      <alignment horizontal="center" vertical="center"/>
    </xf>
    <xf numFmtId="164" fontId="8" fillId="0" borderId="4"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2" borderId="4" xfId="0" applyFont="1" applyFill="1" applyBorder="1" applyAlignment="1">
      <alignment horizontal="center" vertical="center"/>
    </xf>
    <xf numFmtId="6" fontId="8" fillId="0" borderId="4" xfId="0" applyNumberFormat="1" applyFont="1" applyBorder="1"/>
    <xf numFmtId="164" fontId="8" fillId="0" borderId="4" xfId="0" applyNumberFormat="1" applyFont="1" applyBorder="1" applyAlignment="1">
      <alignment horizontal="right"/>
    </xf>
    <xf numFmtId="0" fontId="8" fillId="2" borderId="4" xfId="0" applyFont="1" applyFill="1" applyBorder="1"/>
    <xf numFmtId="6" fontId="8" fillId="0" borderId="4" xfId="0" applyNumberFormat="1" applyFont="1" applyBorder="1" applyAlignment="1">
      <alignment horizontal="center"/>
    </xf>
    <xf numFmtId="0" fontId="8" fillId="2" borderId="4" xfId="0" applyFont="1" applyFill="1" applyBorder="1" applyAlignment="1">
      <alignment horizontal="center"/>
    </xf>
    <xf numFmtId="6" fontId="8" fillId="0" borderId="4" xfId="0" applyNumberFormat="1" applyFont="1" applyBorder="1" applyAlignment="1">
      <alignment horizontal="center" vertical="center"/>
    </xf>
    <xf numFmtId="6" fontId="8" fillId="0" borderId="4" xfId="0" applyNumberFormat="1" applyFont="1" applyBorder="1" applyAlignment="1">
      <alignment horizontal="right" vertical="center"/>
    </xf>
    <xf numFmtId="164" fontId="8" fillId="0" borderId="4" xfId="0" applyNumberFormat="1" applyFont="1" applyBorder="1" applyAlignment="1">
      <alignment horizontal="center" vertical="center" wrapText="1"/>
    </xf>
    <xf numFmtId="0" fontId="8" fillId="2" borderId="4" xfId="0" applyFont="1" applyFill="1" applyBorder="1" applyAlignment="1">
      <alignment horizontal="left"/>
    </xf>
    <xf numFmtId="6" fontId="8" fillId="0" borderId="4" xfId="0" applyNumberFormat="1" applyFont="1" applyBorder="1" applyAlignment="1">
      <alignment vertical="center"/>
    </xf>
    <xf numFmtId="164" fontId="8" fillId="0" borderId="4" xfId="0" applyNumberFormat="1" applyFont="1" applyBorder="1" applyAlignment="1">
      <alignment horizontal="right" vertical="center"/>
    </xf>
    <xf numFmtId="9" fontId="8" fillId="10" borderId="4" xfId="0" applyNumberFormat="1" applyFont="1" applyFill="1" applyBorder="1" applyAlignment="1">
      <alignment horizontal="center" vertical="center" wrapText="1"/>
    </xf>
    <xf numFmtId="6" fontId="8" fillId="10" borderId="4" xfId="0" applyNumberFormat="1" applyFont="1" applyFill="1" applyBorder="1" applyAlignment="1">
      <alignment vertical="center"/>
    </xf>
    <xf numFmtId="6" fontId="8" fillId="0" borderId="4" xfId="0" applyNumberFormat="1" applyFont="1" applyBorder="1" applyAlignment="1">
      <alignment horizontal="right"/>
    </xf>
    <xf numFmtId="0" fontId="8" fillId="0" borderId="4" xfId="0" applyNumberFormat="1" applyFont="1" applyBorder="1" applyAlignment="1">
      <alignment horizontal="center"/>
    </xf>
    <xf numFmtId="6" fontId="8" fillId="2" borderId="4" xfId="0" applyNumberFormat="1" applyFont="1" applyFill="1" applyBorder="1"/>
    <xf numFmtId="0" fontId="8" fillId="2" borderId="4" xfId="0" applyNumberFormat="1" applyFont="1" applyFill="1" applyBorder="1" applyAlignment="1">
      <alignment horizontal="center"/>
    </xf>
    <xf numFmtId="6" fontId="12" fillId="0" borderId="4" xfId="0" applyNumberFormat="1" applyFont="1" applyBorder="1" applyAlignment="1">
      <alignment vertical="center"/>
    </xf>
    <xf numFmtId="0" fontId="10" fillId="0" borderId="0" xfId="0" applyFont="1" applyBorder="1" applyAlignment="1">
      <alignment vertical="center"/>
    </xf>
    <xf numFmtId="6" fontId="12" fillId="0" borderId="0" xfId="0" applyNumberFormat="1" applyFont="1" applyBorder="1" applyAlignment="1">
      <alignment vertical="center"/>
    </xf>
    <xf numFmtId="0" fontId="8" fillId="0" borderId="0" xfId="0" applyFont="1" applyFill="1" applyBorder="1"/>
    <xf numFmtId="0" fontId="8" fillId="0" borderId="0" xfId="0" applyFont="1" applyFill="1" applyBorder="1" applyAlignment="1">
      <alignment horizontal="justify" vertical="center" wrapText="1"/>
    </xf>
    <xf numFmtId="0" fontId="18" fillId="0" borderId="4" xfId="0" applyFont="1" applyBorder="1"/>
    <xf numFmtId="0" fontId="7" fillId="0" borderId="4" xfId="0" applyFont="1" applyBorder="1"/>
    <xf numFmtId="0" fontId="0" fillId="0" borderId="4" xfId="0" applyBorder="1" applyAlignment="1">
      <alignment horizontal="center" vertical="center"/>
    </xf>
    <xf numFmtId="0" fontId="20" fillId="0" borderId="4" xfId="0" applyFont="1" applyBorder="1" applyAlignment="1">
      <alignment horizontal="center" vertical="center" textRotation="90" wrapText="1"/>
    </xf>
    <xf numFmtId="0" fontId="21" fillId="0" borderId="4" xfId="0" applyFont="1" applyBorder="1" applyAlignment="1">
      <alignment horizontal="center" vertical="center" textRotation="90" wrapText="1"/>
    </xf>
    <xf numFmtId="0" fontId="10" fillId="0" borderId="4" xfId="0" applyFont="1" applyBorder="1" applyAlignment="1">
      <alignment horizontal="center" vertical="center" wrapText="1"/>
    </xf>
    <xf numFmtId="0" fontId="22" fillId="0" borderId="0" xfId="0" applyFont="1"/>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24" fillId="11" borderId="6" xfId="0" applyFont="1" applyFill="1" applyBorder="1" applyAlignment="1">
      <alignment horizontal="center" vertical="center" wrapText="1"/>
    </xf>
    <xf numFmtId="0" fontId="25" fillId="11" borderId="10" xfId="0" applyFont="1" applyFill="1" applyBorder="1" applyAlignment="1">
      <alignment horizontal="center" vertical="center" wrapText="1"/>
    </xf>
    <xf numFmtId="0" fontId="24" fillId="13" borderId="2" xfId="0" applyFont="1" applyFill="1" applyBorder="1" applyAlignment="1">
      <alignment horizontal="center" vertical="center"/>
    </xf>
    <xf numFmtId="0" fontId="26" fillId="8" borderId="2" xfId="0" applyFont="1" applyFill="1" applyBorder="1" applyAlignment="1">
      <alignment horizontal="left" vertical="center" wrapText="1"/>
    </xf>
    <xf numFmtId="0" fontId="28" fillId="8" borderId="2" xfId="0" applyFont="1" applyFill="1" applyBorder="1" applyAlignment="1">
      <alignment horizontal="left" vertical="center" wrapText="1"/>
    </xf>
    <xf numFmtId="10" fontId="0" fillId="0" borderId="6" xfId="0" applyNumberFormat="1" applyFont="1" applyBorder="1" applyAlignment="1">
      <alignment horizontal="center" vertical="center"/>
    </xf>
    <xf numFmtId="10" fontId="1" fillId="0" borderId="6" xfId="0" applyNumberFormat="1" applyFont="1" applyBorder="1" applyAlignment="1">
      <alignment horizontal="center" vertical="center"/>
    </xf>
    <xf numFmtId="10" fontId="29" fillId="0" borderId="6" xfId="0" applyNumberFormat="1" applyFont="1" applyBorder="1" applyAlignment="1">
      <alignment horizontal="center" vertical="center"/>
    </xf>
    <xf numFmtId="0" fontId="0" fillId="0" borderId="8" xfId="0" applyNumberFormat="1" applyFont="1" applyBorder="1" applyAlignment="1">
      <alignment horizontal="center" vertical="center"/>
    </xf>
    <xf numFmtId="0" fontId="26" fillId="12" borderId="8" xfId="0" applyFont="1" applyFill="1" applyBorder="1" applyAlignment="1">
      <alignment horizontal="left" vertical="center" wrapText="1"/>
    </xf>
    <xf numFmtId="0" fontId="27" fillId="12" borderId="8" xfId="0" applyFont="1" applyFill="1" applyBorder="1" applyAlignment="1">
      <alignment horizontal="left" vertical="center" wrapText="1"/>
    </xf>
    <xf numFmtId="0" fontId="0" fillId="0" borderId="4" xfId="0" applyFont="1" applyFill="1" applyBorder="1" applyAlignment="1">
      <alignment horizontal="center" vertical="center"/>
    </xf>
    <xf numFmtId="0" fontId="1" fillId="0" borderId="4" xfId="0" applyFont="1" applyBorder="1" applyAlignment="1">
      <alignment horizontal="center" vertical="center"/>
    </xf>
    <xf numFmtId="0" fontId="29" fillId="0" borderId="4" xfId="0" applyFont="1" applyBorder="1" applyAlignment="1">
      <alignment horizontal="center" vertical="center"/>
    </xf>
    <xf numFmtId="0" fontId="32" fillId="0" borderId="0" xfId="0" applyFont="1" applyAlignment="1">
      <alignment wrapText="1"/>
    </xf>
    <xf numFmtId="0" fontId="26" fillId="8" borderId="8" xfId="0" applyFont="1" applyFill="1" applyBorder="1" applyAlignment="1">
      <alignment horizontal="left" vertical="center" wrapText="1"/>
    </xf>
    <xf numFmtId="0" fontId="28" fillId="8" borderId="8" xfId="0" applyFont="1" applyFill="1" applyBorder="1" applyAlignment="1">
      <alignment horizontal="left" vertical="center" wrapText="1"/>
    </xf>
    <xf numFmtId="10" fontId="0" fillId="0" borderId="4" xfId="0" applyNumberFormat="1" applyFont="1" applyFill="1" applyBorder="1" applyAlignment="1">
      <alignment horizontal="center" vertical="center"/>
    </xf>
    <xf numFmtId="10" fontId="1" fillId="0" borderId="4" xfId="0" applyNumberFormat="1" applyFont="1" applyBorder="1" applyAlignment="1">
      <alignment horizontal="center" vertical="center"/>
    </xf>
    <xf numFmtId="10" fontId="29" fillId="0" borderId="4" xfId="0" applyNumberFormat="1" applyFont="1" applyBorder="1" applyAlignment="1">
      <alignment horizontal="center" vertical="center"/>
    </xf>
    <xf numFmtId="0" fontId="32" fillId="0" borderId="0" xfId="0" applyFont="1"/>
    <xf numFmtId="0" fontId="24" fillId="13" borderId="10" xfId="0" applyFont="1" applyFill="1" applyBorder="1" applyAlignment="1">
      <alignment horizontal="center" vertical="center" wrapText="1"/>
    </xf>
    <xf numFmtId="0" fontId="24" fillId="14" borderId="8" xfId="0" applyFont="1" applyFill="1" applyBorder="1" applyAlignment="1">
      <alignment horizontal="center" vertical="center"/>
    </xf>
    <xf numFmtId="0" fontId="26" fillId="8" borderId="8" xfId="0" applyFont="1" applyFill="1" applyBorder="1" applyAlignment="1">
      <alignment vertical="center" wrapText="1"/>
    </xf>
    <xf numFmtId="0" fontId="12" fillId="8" borderId="8" xfId="0" applyFont="1" applyFill="1" applyBorder="1" applyAlignment="1">
      <alignment vertical="center" wrapText="1"/>
    </xf>
    <xf numFmtId="0" fontId="26" fillId="12" borderId="8" xfId="0" applyFont="1" applyFill="1" applyBorder="1" applyAlignment="1">
      <alignment wrapText="1"/>
    </xf>
    <xf numFmtId="0" fontId="28" fillId="12" borderId="8" xfId="0" applyFont="1" applyFill="1" applyBorder="1" applyAlignment="1">
      <alignment wrapText="1"/>
    </xf>
    <xf numFmtId="0" fontId="0" fillId="0" borderId="4" xfId="0" applyFont="1" applyFill="1" applyBorder="1" applyAlignment="1">
      <alignment horizontal="center" vertical="center" wrapText="1"/>
    </xf>
    <xf numFmtId="0" fontId="24" fillId="14" borderId="11" xfId="0" applyFont="1" applyFill="1" applyBorder="1" applyAlignment="1">
      <alignment horizontal="center" vertical="center"/>
    </xf>
    <xf numFmtId="0" fontId="38" fillId="0" borderId="4" xfId="0" applyNumberFormat="1" applyFont="1" applyFill="1" applyBorder="1" applyAlignment="1">
      <alignment horizontal="center" vertical="center" wrapText="1"/>
    </xf>
    <xf numFmtId="1" fontId="1" fillId="0" borderId="4" xfId="2" applyNumberFormat="1" applyFont="1" applyBorder="1" applyAlignment="1">
      <alignment horizontal="center" vertical="center"/>
    </xf>
    <xf numFmtId="0" fontId="33" fillId="0" borderId="0" xfId="0" applyFont="1" applyAlignment="1">
      <alignment wrapText="1"/>
    </xf>
    <xf numFmtId="0" fontId="23" fillId="14" borderId="6" xfId="0" applyFont="1" applyFill="1" applyBorder="1" applyAlignment="1">
      <alignment horizontal="center" vertical="center" textRotation="90"/>
    </xf>
    <xf numFmtId="0" fontId="24" fillId="14" borderId="4" xfId="0" applyFont="1" applyFill="1" applyBorder="1" applyAlignment="1">
      <alignment horizontal="center" vertical="center" wrapText="1"/>
    </xf>
    <xf numFmtId="0" fontId="24" fillId="14" borderId="8" xfId="0" applyFont="1" applyFill="1" applyBorder="1" applyAlignment="1">
      <alignment horizontal="center" vertical="center" wrapText="1"/>
    </xf>
    <xf numFmtId="0" fontId="24" fillId="15" borderId="4" xfId="0" applyFont="1" applyFill="1" applyBorder="1" applyAlignment="1">
      <alignment horizontal="center" vertical="center"/>
    </xf>
    <xf numFmtId="0" fontId="24" fillId="15" borderId="4" xfId="0" applyFont="1" applyFill="1" applyBorder="1" applyAlignment="1">
      <alignment horizontal="center" vertical="center" wrapText="1"/>
    </xf>
    <xf numFmtId="0" fontId="24" fillId="15" borderId="8" xfId="0" applyFont="1" applyFill="1" applyBorder="1" applyAlignment="1">
      <alignment horizontal="center" vertical="center"/>
    </xf>
    <xf numFmtId="0" fontId="24" fillId="15" borderId="6" xfId="0" applyFont="1" applyFill="1" applyBorder="1" applyAlignment="1">
      <alignment horizontal="center" vertical="center" wrapText="1"/>
    </xf>
    <xf numFmtId="0" fontId="38" fillId="0" borderId="4" xfId="0" applyFont="1" applyBorder="1" applyAlignment="1">
      <alignment horizontal="center" vertical="center"/>
    </xf>
    <xf numFmtId="0" fontId="22" fillId="0" borderId="0" xfId="0" applyFont="1" applyAlignment="1">
      <alignment vertical="center"/>
    </xf>
    <xf numFmtId="0" fontId="26" fillId="12" borderId="4" xfId="0" applyFont="1" applyFill="1" applyBorder="1" applyAlignment="1">
      <alignment vertical="center" wrapText="1"/>
    </xf>
    <xf numFmtId="0" fontId="28" fillId="12" borderId="8" xfId="0" applyFont="1" applyFill="1" applyBorder="1" applyAlignment="1">
      <alignment vertical="center" wrapText="1"/>
    </xf>
    <xf numFmtId="0" fontId="38" fillId="0" borderId="4" xfId="0" applyFont="1" applyFill="1" applyBorder="1" applyAlignment="1">
      <alignment horizontal="center" vertical="center" wrapText="1"/>
    </xf>
    <xf numFmtId="1" fontId="1" fillId="0" borderId="4" xfId="0" applyNumberFormat="1" applyFont="1" applyBorder="1" applyAlignment="1">
      <alignment horizontal="center" vertical="center"/>
    </xf>
    <xf numFmtId="9" fontId="29" fillId="0" borderId="4" xfId="2" applyFont="1" applyBorder="1" applyAlignment="1">
      <alignment horizontal="center" vertical="center"/>
    </xf>
    <xf numFmtId="0" fontId="0" fillId="0" borderId="4" xfId="0" applyNumberFormat="1" applyFont="1" applyBorder="1" applyAlignment="1">
      <alignment horizontal="center" vertical="center"/>
    </xf>
    <xf numFmtId="0" fontId="24" fillId="9" borderId="2" xfId="0" applyFont="1" applyFill="1" applyBorder="1" applyAlignment="1">
      <alignment horizontal="center" vertical="center"/>
    </xf>
    <xf numFmtId="0" fontId="12" fillId="12" borderId="2" xfId="0" applyFont="1" applyFill="1" applyBorder="1" applyAlignment="1">
      <alignment vertical="center" wrapText="1"/>
    </xf>
    <xf numFmtId="0" fontId="27" fillId="12" borderId="8" xfId="0" applyFont="1" applyFill="1" applyBorder="1" applyAlignment="1">
      <alignment vertical="center" wrapText="1"/>
    </xf>
    <xf numFmtId="0" fontId="12" fillId="12" borderId="14" xfId="0" applyFont="1" applyFill="1" applyBorder="1" applyAlignment="1">
      <alignment vertical="center" wrapText="1"/>
    </xf>
    <xf numFmtId="0" fontId="27" fillId="12" borderId="14" xfId="0" applyFont="1" applyFill="1" applyBorder="1" applyAlignment="1">
      <alignment vertical="center" wrapText="1"/>
    </xf>
    <xf numFmtId="0" fontId="24" fillId="9" borderId="6" xfId="0" applyFont="1" applyFill="1" applyBorder="1" applyAlignment="1">
      <alignment horizontal="center" vertical="center"/>
    </xf>
    <xf numFmtId="0" fontId="24" fillId="9" borderId="10" xfId="0" applyFont="1" applyFill="1" applyBorder="1" applyAlignment="1">
      <alignment horizontal="center" vertical="center" wrapText="1"/>
    </xf>
    <xf numFmtId="0" fontId="0" fillId="0" borderId="4" xfId="0" applyNumberFormat="1" applyFont="1" applyFill="1" applyBorder="1" applyAlignment="1">
      <alignment horizontal="center" vertical="center"/>
    </xf>
    <xf numFmtId="0" fontId="22" fillId="0" borderId="0" xfId="0" applyFont="1" applyAlignment="1">
      <alignment wrapText="1"/>
    </xf>
    <xf numFmtId="0" fontId="38" fillId="0" borderId="0" xfId="0" applyFont="1"/>
    <xf numFmtId="0" fontId="40" fillId="0" borderId="0" xfId="0" applyFont="1"/>
    <xf numFmtId="0" fontId="2" fillId="0" borderId="4" xfId="0" applyFont="1" applyBorder="1" applyAlignment="1">
      <alignment vertical="center" wrapText="1"/>
    </xf>
    <xf numFmtId="0" fontId="2" fillId="0" borderId="4" xfId="0" applyFont="1" applyFill="1" applyBorder="1" applyAlignment="1">
      <alignment vertical="center" wrapText="1"/>
    </xf>
    <xf numFmtId="10" fontId="2" fillId="0" borderId="4" xfId="0" applyNumberFormat="1" applyFont="1" applyBorder="1" applyAlignment="1">
      <alignment vertical="center" wrapText="1"/>
    </xf>
    <xf numFmtId="0" fontId="10" fillId="0" borderId="4" xfId="0" applyFont="1" applyBorder="1" applyAlignment="1">
      <alignment vertical="center" wrapText="1"/>
    </xf>
    <xf numFmtId="0" fontId="8" fillId="0" borderId="4" xfId="0" applyFont="1" applyBorder="1" applyAlignment="1">
      <alignment wrapText="1"/>
    </xf>
    <xf numFmtId="0" fontId="8" fillId="0" borderId="4" xfId="0" applyFont="1" applyBorder="1" applyAlignment="1">
      <alignment vertical="center" wrapText="1"/>
    </xf>
    <xf numFmtId="0" fontId="10" fillId="0" borderId="4" xfId="0" applyFont="1" applyBorder="1" applyAlignment="1">
      <alignment horizontal="left" vertical="center" wrapText="1"/>
    </xf>
    <xf numFmtId="0" fontId="10" fillId="5" borderId="4" xfId="0" applyFont="1" applyFill="1" applyBorder="1" applyAlignment="1">
      <alignment horizontal="left" vertical="center" wrapText="1"/>
    </xf>
    <xf numFmtId="0" fontId="13" fillId="0" borderId="4" xfId="0" applyFont="1" applyBorder="1" applyAlignment="1">
      <alignment vertical="center" wrapText="1"/>
    </xf>
    <xf numFmtId="0" fontId="10" fillId="0" borderId="4" xfId="0" applyFont="1" applyBorder="1" applyAlignment="1">
      <alignment horizontal="left" vertical="center"/>
    </xf>
    <xf numFmtId="0" fontId="10" fillId="5" borderId="4" xfId="0" applyFont="1" applyFill="1" applyBorder="1" applyAlignment="1">
      <alignment horizontal="left" vertical="center"/>
    </xf>
    <xf numFmtId="0" fontId="10" fillId="5" borderId="4" xfId="0" applyFont="1" applyFill="1" applyBorder="1" applyAlignment="1">
      <alignment vertical="center"/>
    </xf>
    <xf numFmtId="0" fontId="42" fillId="0" borderId="0" xfId="0" applyFont="1"/>
    <xf numFmtId="16" fontId="41" fillId="0" borderId="4" xfId="0" applyNumberFormat="1" applyFont="1" applyBorder="1" applyAlignment="1">
      <alignment horizontal="center" vertical="center"/>
    </xf>
    <xf numFmtId="0" fontId="41" fillId="0" borderId="4" xfId="0" applyFont="1" applyBorder="1" applyAlignment="1">
      <alignment horizontal="center" vertical="center"/>
    </xf>
    <xf numFmtId="0" fontId="9" fillId="16" borderId="4" xfId="1" applyFont="1" applyFill="1" applyBorder="1" applyAlignment="1">
      <alignment horizontal="right" vertical="center"/>
    </xf>
    <xf numFmtId="0" fontId="8" fillId="16" borderId="4" xfId="0" applyFont="1" applyFill="1" applyBorder="1" applyAlignment="1">
      <alignment horizontal="center" vertical="center"/>
    </xf>
    <xf numFmtId="6" fontId="12" fillId="16" borderId="4" xfId="0" applyNumberFormat="1" applyFont="1" applyFill="1" applyBorder="1" applyAlignment="1">
      <alignment vertical="center"/>
    </xf>
    <xf numFmtId="0" fontId="43" fillId="0" borderId="4" xfId="0" applyFont="1" applyBorder="1" applyAlignment="1">
      <alignment horizontal="center" vertical="center" textRotation="90" wrapText="1"/>
    </xf>
    <xf numFmtId="0" fontId="44" fillId="0" borderId="4" xfId="0" applyFont="1" applyBorder="1" applyAlignment="1">
      <alignment horizontal="center" vertical="center" wrapText="1"/>
    </xf>
    <xf numFmtId="0" fontId="45" fillId="13" borderId="2" xfId="0" applyFont="1" applyFill="1" applyBorder="1" applyAlignment="1">
      <alignment horizontal="center" vertical="center"/>
    </xf>
    <xf numFmtId="0" fontId="45" fillId="14" borderId="8" xfId="0" applyFont="1" applyFill="1" applyBorder="1" applyAlignment="1">
      <alignment horizontal="center" vertical="center"/>
    </xf>
    <xf numFmtId="0" fontId="45" fillId="15" borderId="8" xfId="0" applyFont="1" applyFill="1" applyBorder="1" applyAlignment="1">
      <alignment horizontal="center" vertical="center"/>
    </xf>
    <xf numFmtId="0" fontId="45" fillId="9" borderId="2" xfId="0" applyFont="1" applyFill="1" applyBorder="1" applyAlignment="1">
      <alignment horizontal="center" vertical="center"/>
    </xf>
    <xf numFmtId="0" fontId="10" fillId="0" borderId="4" xfId="0" applyFont="1" applyFill="1" applyBorder="1" applyAlignment="1">
      <alignment vertical="center"/>
    </xf>
    <xf numFmtId="0" fontId="41" fillId="0" borderId="4" xfId="0" applyFont="1" applyFill="1" applyBorder="1" applyAlignment="1">
      <alignment horizontal="center" vertical="center"/>
    </xf>
    <xf numFmtId="9" fontId="8" fillId="0" borderId="0" xfId="0" applyNumberFormat="1" applyFont="1" applyFill="1" applyBorder="1" applyAlignment="1">
      <alignment horizontal="center" vertical="center" wrapText="1"/>
    </xf>
    <xf numFmtId="6" fontId="8" fillId="0" borderId="0" xfId="0" applyNumberFormat="1" applyFont="1" applyFill="1" applyBorder="1" applyAlignment="1">
      <alignment vertical="center"/>
    </xf>
    <xf numFmtId="0" fontId="8" fillId="0" borderId="0" xfId="0" applyFont="1" applyFill="1" applyBorder="1" applyAlignment="1">
      <alignment vertical="center"/>
    </xf>
    <xf numFmtId="0" fontId="8" fillId="0" borderId="4" xfId="0" applyFont="1" applyFill="1" applyBorder="1" applyAlignment="1">
      <alignment horizontal="left"/>
    </xf>
    <xf numFmtId="0" fontId="0" fillId="0" borderId="4" xfId="0" applyFill="1" applyBorder="1"/>
    <xf numFmtId="0" fontId="2" fillId="0" borderId="4" xfId="0" applyFont="1" applyBorder="1" applyAlignment="1">
      <alignment horizontal="justify" vertical="center" wrapText="1"/>
    </xf>
    <xf numFmtId="0" fontId="2" fillId="0" borderId="4" xfId="0" applyFont="1" applyBorder="1" applyAlignment="1">
      <alignment wrapText="1"/>
    </xf>
    <xf numFmtId="0" fontId="11" fillId="2" borderId="4" xfId="0" applyFont="1" applyFill="1" applyBorder="1" applyAlignment="1">
      <alignment horizontal="center" vertical="center"/>
    </xf>
    <xf numFmtId="6" fontId="11" fillId="2" borderId="4" xfId="0" applyNumberFormat="1" applyFont="1" applyFill="1" applyBorder="1" applyAlignment="1">
      <alignment horizontal="right" vertical="center"/>
    </xf>
    <xf numFmtId="0" fontId="11" fillId="0" borderId="4" xfId="0" applyFont="1" applyBorder="1" applyAlignment="1">
      <alignment horizontal="center" vertical="center"/>
    </xf>
    <xf numFmtId="0" fontId="2" fillId="0" borderId="4" xfId="0" applyFont="1" applyBorder="1" applyAlignment="1">
      <alignment horizontal="left" wrapText="1"/>
    </xf>
    <xf numFmtId="0" fontId="11" fillId="2" borderId="4" xfId="0" applyFont="1" applyFill="1" applyBorder="1" applyAlignment="1">
      <alignment horizontal="center"/>
    </xf>
    <xf numFmtId="0" fontId="47" fillId="0" borderId="0" xfId="0" applyFont="1" applyAlignment="1">
      <alignment horizontal="justify" vertical="center"/>
    </xf>
    <xf numFmtId="0" fontId="3" fillId="0" borderId="0" xfId="1"/>
    <xf numFmtId="0" fontId="0" fillId="8" borderId="0" xfId="0" applyFill="1" applyBorder="1" applyAlignment="1">
      <alignment horizontal="center" vertical="center"/>
    </xf>
    <xf numFmtId="0" fontId="0" fillId="17" borderId="0" xfId="0" applyFill="1"/>
    <xf numFmtId="0" fontId="6" fillId="2" borderId="0" xfId="0" applyFont="1" applyFill="1"/>
    <xf numFmtId="0" fontId="0" fillId="2" borderId="0" xfId="0" applyFill="1"/>
    <xf numFmtId="6" fontId="2" fillId="0" borderId="4" xfId="0" applyNumberFormat="1" applyFont="1" applyBorder="1" applyAlignment="1">
      <alignment horizontal="center"/>
    </xf>
    <xf numFmtId="0" fontId="8" fillId="5" borderId="4" xfId="0" applyFont="1" applyFill="1" applyBorder="1" applyAlignment="1">
      <alignment horizontal="center" vertical="center"/>
    </xf>
    <xf numFmtId="0" fontId="8" fillId="0" borderId="4" xfId="0" applyNumberFormat="1" applyFont="1" applyFill="1" applyBorder="1" applyAlignment="1">
      <alignment horizontal="center" vertical="center"/>
    </xf>
    <xf numFmtId="164" fontId="11" fillId="0" borderId="4" xfId="0" applyNumberFormat="1" applyFont="1" applyBorder="1" applyAlignment="1">
      <alignment horizontal="right" vertical="center"/>
    </xf>
    <xf numFmtId="6" fontId="8" fillId="2" borderId="4" xfId="0" applyNumberFormat="1" applyFont="1" applyFill="1" applyBorder="1" applyAlignment="1">
      <alignment horizontal="center"/>
    </xf>
    <xf numFmtId="0" fontId="5" fillId="2" borderId="0" xfId="0" applyFont="1" applyFill="1"/>
    <xf numFmtId="6" fontId="10" fillId="0" borderId="4" xfId="0" applyNumberFormat="1" applyFont="1" applyBorder="1" applyAlignment="1">
      <alignment vertical="center"/>
    </xf>
    <xf numFmtId="0" fontId="13" fillId="0" borderId="4" xfId="0" applyFont="1" applyFill="1" applyBorder="1" applyAlignment="1">
      <alignment vertical="center" wrapText="1"/>
    </xf>
    <xf numFmtId="0" fontId="10" fillId="0" borderId="4" xfId="0" applyFont="1" applyFill="1" applyBorder="1" applyAlignment="1">
      <alignment vertical="center" wrapText="1"/>
    </xf>
    <xf numFmtId="0" fontId="13" fillId="0" borderId="4" xfId="0" applyFont="1" applyFill="1" applyBorder="1" applyAlignment="1">
      <alignment horizontal="left" vertical="center" wrapText="1"/>
    </xf>
    <xf numFmtId="0" fontId="2" fillId="0" borderId="4" xfId="0" applyFont="1" applyBorder="1" applyAlignment="1">
      <alignment horizontal="left"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8" fillId="0" borderId="4" xfId="0" applyFont="1" applyBorder="1" applyAlignment="1">
      <alignment horizontal="center"/>
    </xf>
    <xf numFmtId="0" fontId="2" fillId="0" borderId="4" xfId="0" applyFont="1" applyBorder="1" applyAlignment="1">
      <alignment vertical="center"/>
    </xf>
    <xf numFmtId="0" fontId="8" fillId="5" borderId="4" xfId="0" applyFont="1" applyFill="1" applyBorder="1" applyAlignment="1">
      <alignment vertical="center" wrapText="1"/>
    </xf>
    <xf numFmtId="0" fontId="8" fillId="0" borderId="4" xfId="0" applyFont="1" applyFill="1" applyBorder="1" applyAlignment="1">
      <alignment vertical="center"/>
    </xf>
    <xf numFmtId="0" fontId="8" fillId="0" borderId="4" xfId="0" applyFont="1" applyFill="1" applyBorder="1"/>
    <xf numFmtId="0" fontId="2" fillId="0" borderId="4" xfId="0" applyFont="1" applyBorder="1" applyAlignment="1">
      <alignment horizontal="center"/>
    </xf>
    <xf numFmtId="0" fontId="0" fillId="0" borderId="14" xfId="0" applyBorder="1"/>
    <xf numFmtId="0" fontId="0" fillId="0" borderId="15" xfId="0" applyBorder="1"/>
    <xf numFmtId="0" fontId="0" fillId="18" borderId="15" xfId="0" applyFill="1" applyBorder="1"/>
    <xf numFmtId="0" fontId="0" fillId="18" borderId="11" xfId="0" applyFill="1" applyBorder="1"/>
    <xf numFmtId="0" fontId="0" fillId="0" borderId="0" xfId="0" applyBorder="1"/>
    <xf numFmtId="0" fontId="0" fillId="0" borderId="12" xfId="0" applyBorder="1"/>
    <xf numFmtId="0" fontId="0" fillId="13" borderId="0" xfId="0" applyFill="1" applyBorder="1"/>
    <xf numFmtId="0" fontId="0" fillId="13" borderId="12" xfId="0" applyFill="1" applyBorder="1"/>
    <xf numFmtId="0" fontId="0" fillId="14" borderId="0" xfId="0" applyFill="1" applyBorder="1"/>
    <xf numFmtId="0" fontId="0" fillId="14" borderId="12" xfId="0" applyFill="1" applyBorder="1"/>
    <xf numFmtId="0" fontId="10" fillId="0" borderId="3" xfId="0" applyFont="1" applyBorder="1" applyAlignment="1">
      <alignment vertical="center"/>
    </xf>
    <xf numFmtId="0" fontId="8" fillId="0" borderId="12" xfId="0" applyFont="1" applyBorder="1"/>
    <xf numFmtId="0" fontId="0" fillId="15" borderId="0" xfId="0" applyFill="1" applyBorder="1"/>
    <xf numFmtId="0" fontId="0" fillId="15" borderId="12" xfId="0" applyFill="1" applyBorder="1"/>
    <xf numFmtId="0" fontId="0" fillId="9" borderId="3" xfId="0" applyFill="1" applyBorder="1"/>
    <xf numFmtId="0" fontId="0" fillId="9" borderId="0" xfId="0" applyFill="1" applyBorder="1"/>
    <xf numFmtId="0" fontId="0" fillId="9" borderId="12" xfId="0" applyFill="1" applyBorder="1"/>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8" fillId="5" borderId="4" xfId="0" applyFont="1" applyFill="1" applyBorder="1" applyAlignment="1">
      <alignment horizontal="center"/>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8" fillId="0" borderId="0" xfId="0" applyFont="1"/>
    <xf numFmtId="0" fontId="30" fillId="0" borderId="4" xfId="0" applyFont="1" applyBorder="1" applyAlignment="1">
      <alignment horizontal="center"/>
    </xf>
    <xf numFmtId="0" fontId="12" fillId="0" borderId="4" xfId="0" applyFont="1" applyBorder="1" applyAlignment="1">
      <alignment vertical="center"/>
    </xf>
    <xf numFmtId="16" fontId="49" fillId="0" borderId="4" xfId="0" applyNumberFormat="1" applyFont="1" applyBorder="1" applyAlignment="1">
      <alignment horizontal="center" vertical="center"/>
    </xf>
    <xf numFmtId="0" fontId="12" fillId="5" borderId="4" xfId="0" applyFont="1" applyFill="1" applyBorder="1" applyAlignment="1">
      <alignment horizontal="left" vertical="center" wrapText="1"/>
    </xf>
    <xf numFmtId="0" fontId="30" fillId="0" borderId="4" xfId="0" applyFont="1" applyBorder="1" applyAlignment="1">
      <alignment vertical="center" wrapText="1"/>
    </xf>
    <xf numFmtId="0" fontId="30" fillId="0" borderId="4" xfId="0" applyFont="1" applyBorder="1" applyAlignment="1">
      <alignment horizontal="justify" vertical="center" wrapText="1"/>
    </xf>
    <xf numFmtId="6" fontId="30" fillId="0" borderId="4" xfId="0" applyNumberFormat="1" applyFont="1" applyBorder="1" applyAlignment="1">
      <alignment vertical="center"/>
    </xf>
    <xf numFmtId="0" fontId="30" fillId="0" borderId="4" xfId="0" applyFont="1" applyBorder="1" applyAlignment="1">
      <alignment horizontal="center" vertical="center"/>
    </xf>
    <xf numFmtId="9" fontId="30" fillId="10" borderId="4" xfId="0" applyNumberFormat="1" applyFont="1" applyFill="1" applyBorder="1" applyAlignment="1">
      <alignment horizontal="center" vertical="center" wrapText="1"/>
    </xf>
    <xf numFmtId="6" fontId="30" fillId="10" borderId="4" xfId="0" applyNumberFormat="1" applyFont="1" applyFill="1" applyBorder="1" applyAlignment="1">
      <alignment vertical="center"/>
    </xf>
    <xf numFmtId="0" fontId="30" fillId="0" borderId="4" xfId="0" applyFont="1" applyBorder="1"/>
    <xf numFmtId="0" fontId="30" fillId="3" borderId="4" xfId="0" applyFont="1" applyFill="1" applyBorder="1" applyAlignment="1">
      <alignment vertical="center"/>
    </xf>
    <xf numFmtId="0" fontId="30" fillId="3" borderId="4" xfId="0" applyFont="1" applyFill="1" applyBorder="1" applyAlignment="1">
      <alignment horizontal="justify" vertical="center" wrapText="1"/>
    </xf>
    <xf numFmtId="0" fontId="30" fillId="3" borderId="4" xfId="0" applyFont="1" applyFill="1" applyBorder="1"/>
    <xf numFmtId="0" fontId="49" fillId="0" borderId="4" xfId="0" applyFont="1" applyBorder="1" applyAlignment="1">
      <alignment horizontal="center" vertical="center"/>
    </xf>
    <xf numFmtId="0" fontId="39" fillId="0" borderId="4" xfId="0" applyFont="1" applyBorder="1" applyAlignment="1">
      <alignment horizontal="justify" vertical="center" wrapText="1"/>
    </xf>
    <xf numFmtId="0" fontId="30" fillId="0" borderId="4" xfId="0" applyFont="1" applyBorder="1" applyAlignment="1">
      <alignment wrapText="1"/>
    </xf>
    <xf numFmtId="0" fontId="51" fillId="5" borderId="4" xfId="0" applyFont="1" applyFill="1" applyBorder="1" applyAlignment="1">
      <alignment vertical="center"/>
    </xf>
    <xf numFmtId="0" fontId="30" fillId="0" borderId="4" xfId="0" applyFont="1" applyBorder="1" applyAlignment="1">
      <alignment vertical="center"/>
    </xf>
    <xf numFmtId="0" fontId="12" fillId="5" borderId="4" xfId="0" applyFont="1" applyFill="1" applyBorder="1" applyAlignment="1">
      <alignment vertical="center"/>
    </xf>
    <xf numFmtId="0" fontId="51" fillId="17" borderId="4" xfId="0" applyFont="1" applyFill="1" applyBorder="1" applyAlignment="1">
      <alignment horizontal="center" vertical="center"/>
    </xf>
    <xf numFmtId="0" fontId="30" fillId="5" borderId="4" xfId="0" applyFont="1" applyFill="1" applyBorder="1" applyAlignment="1">
      <alignment horizontal="justify" vertical="center" wrapText="1"/>
    </xf>
    <xf numFmtId="0" fontId="39" fillId="0" borderId="4" xfId="0" applyFont="1" applyBorder="1" applyAlignment="1">
      <alignment wrapText="1"/>
    </xf>
    <xf numFmtId="164" fontId="30" fillId="0" borderId="4" xfId="0" applyNumberFormat="1" applyFont="1" applyBorder="1" applyAlignment="1">
      <alignment horizontal="right" vertical="center"/>
    </xf>
    <xf numFmtId="164" fontId="30" fillId="0" borderId="4" xfId="0" applyNumberFormat="1" applyFont="1" applyBorder="1" applyAlignment="1">
      <alignment horizontal="center" vertical="center"/>
    </xf>
    <xf numFmtId="0" fontId="30" fillId="0" borderId="4" xfId="0" applyNumberFormat="1" applyFont="1" applyBorder="1" applyAlignment="1">
      <alignment horizontal="center" vertical="center"/>
    </xf>
    <xf numFmtId="0" fontId="30" fillId="5" borderId="4" xfId="0" applyFont="1" applyFill="1" applyBorder="1" applyAlignment="1">
      <alignment vertical="center"/>
    </xf>
    <xf numFmtId="0" fontId="30" fillId="7" borderId="4" xfId="0" applyFont="1" applyFill="1" applyBorder="1" applyAlignment="1">
      <alignment vertical="center"/>
    </xf>
    <xf numFmtId="0" fontId="52" fillId="8" borderId="0" xfId="0" applyFont="1" applyFill="1" applyBorder="1" applyAlignment="1">
      <alignment horizontal="center" vertical="center"/>
    </xf>
    <xf numFmtId="0" fontId="30" fillId="7" borderId="4" xfId="0" applyFont="1" applyFill="1" applyBorder="1" applyAlignment="1">
      <alignment horizontal="justify" vertical="center" wrapText="1"/>
    </xf>
    <xf numFmtId="0" fontId="30" fillId="2" borderId="4" xfId="0" applyFont="1" applyFill="1" applyBorder="1" applyAlignment="1">
      <alignment horizontal="center" vertical="center"/>
    </xf>
    <xf numFmtId="0" fontId="39" fillId="2" borderId="4" xfId="0" applyFont="1" applyFill="1" applyBorder="1" applyAlignment="1">
      <alignment horizontal="center" vertical="center"/>
    </xf>
    <xf numFmtId="0" fontId="12" fillId="0" borderId="4" xfId="0" applyFont="1" applyBorder="1" applyAlignment="1">
      <alignment vertical="center" wrapText="1"/>
    </xf>
    <xf numFmtId="0" fontId="39" fillId="0" borderId="4" xfId="0" applyFont="1" applyBorder="1"/>
    <xf numFmtId="6" fontId="30" fillId="0" borderId="4" xfId="0" applyNumberFormat="1" applyFont="1" applyBorder="1" applyAlignment="1">
      <alignment horizontal="right" vertical="center"/>
    </xf>
    <xf numFmtId="0" fontId="30" fillId="0" borderId="4" xfId="0" applyNumberFormat="1" applyFont="1" applyFill="1" applyBorder="1" applyAlignment="1">
      <alignment horizontal="center" vertical="center"/>
    </xf>
    <xf numFmtId="0" fontId="12" fillId="0" borderId="4" xfId="0" applyFont="1" applyBorder="1" applyAlignment="1">
      <alignment horizontal="left" vertical="center"/>
    </xf>
    <xf numFmtId="6" fontId="39" fillId="2" borderId="4" xfId="0" applyNumberFormat="1" applyFont="1" applyFill="1" applyBorder="1" applyAlignment="1">
      <alignment horizontal="right" vertical="center"/>
    </xf>
    <xf numFmtId="0" fontId="12" fillId="5" borderId="4" xfId="0" applyFont="1" applyFill="1" applyBorder="1" applyAlignment="1">
      <alignment horizontal="left" vertical="center"/>
    </xf>
    <xf numFmtId="0" fontId="30" fillId="5" borderId="4" xfId="0" applyFont="1" applyFill="1" applyBorder="1" applyAlignment="1">
      <alignment horizontal="center"/>
    </xf>
    <xf numFmtId="0" fontId="39" fillId="5" borderId="4" xfId="0" applyFont="1" applyFill="1" applyBorder="1" applyAlignment="1">
      <alignment horizontal="center" vertical="center"/>
    </xf>
    <xf numFmtId="0" fontId="30" fillId="5" borderId="4" xfId="0" applyFont="1" applyFill="1" applyBorder="1" applyAlignment="1">
      <alignment wrapText="1"/>
    </xf>
    <xf numFmtId="0" fontId="26" fillId="0" borderId="4" xfId="0" applyFont="1" applyBorder="1" applyAlignment="1">
      <alignment vertical="center"/>
    </xf>
    <xf numFmtId="0" fontId="12" fillId="16" borderId="4" xfId="0" applyFont="1" applyFill="1" applyBorder="1" applyAlignment="1">
      <alignment vertical="center" wrapText="1"/>
    </xf>
    <xf numFmtId="6" fontId="30" fillId="16" borderId="4" xfId="0" applyNumberFormat="1" applyFont="1" applyFill="1" applyBorder="1" applyAlignment="1">
      <alignment horizontal="right" vertical="center"/>
    </xf>
    <xf numFmtId="164" fontId="30" fillId="0" borderId="4" xfId="0" applyNumberFormat="1" applyFont="1" applyBorder="1" applyAlignment="1">
      <alignment horizontal="center" vertical="center" wrapText="1"/>
    </xf>
    <xf numFmtId="0" fontId="30" fillId="16" borderId="4" xfId="0" applyFont="1" applyFill="1" applyBorder="1" applyAlignment="1">
      <alignment horizontal="center" vertical="center"/>
    </xf>
    <xf numFmtId="0" fontId="30" fillId="2" borderId="4" xfId="0" applyFont="1" applyFill="1" applyBorder="1" applyAlignment="1">
      <alignment horizontal="left"/>
    </xf>
    <xf numFmtId="0" fontId="12" fillId="0" borderId="0" xfId="0" applyFont="1" applyBorder="1" applyAlignment="1">
      <alignment vertical="center"/>
    </xf>
    <xf numFmtId="0" fontId="53" fillId="0" borderId="4" xfId="0" applyFont="1" applyBorder="1"/>
    <xf numFmtId="0" fontId="30" fillId="0" borderId="4" xfId="0" applyFont="1" applyFill="1" applyBorder="1" applyAlignment="1">
      <alignment horizontal="left"/>
    </xf>
    <xf numFmtId="9" fontId="30" fillId="0" borderId="0" xfId="0" applyNumberFormat="1" applyFont="1" applyFill="1" applyBorder="1" applyAlignment="1">
      <alignment horizontal="center" vertical="center" wrapText="1"/>
    </xf>
    <xf numFmtId="6" fontId="30" fillId="0" borderId="0" xfId="0" applyNumberFormat="1" applyFont="1" applyFill="1" applyBorder="1" applyAlignment="1">
      <alignment vertical="center"/>
    </xf>
    <xf numFmtId="0" fontId="30" fillId="0" borderId="0" xfId="0" applyFont="1" applyFill="1" applyBorder="1"/>
    <xf numFmtId="0" fontId="30" fillId="0" borderId="0" xfId="0" applyFont="1" applyFill="1" applyBorder="1" applyAlignment="1">
      <alignment horizontal="justify" vertical="center" wrapText="1"/>
    </xf>
    <xf numFmtId="0" fontId="30" fillId="0" borderId="0" xfId="0" applyFont="1" applyFill="1" applyBorder="1" applyAlignment="1">
      <alignment vertical="center"/>
    </xf>
    <xf numFmtId="0" fontId="30" fillId="0" borderId="0" xfId="0" applyFont="1" applyBorder="1"/>
    <xf numFmtId="0" fontId="54" fillId="0" borderId="4" xfId="0" applyFont="1" applyBorder="1"/>
    <xf numFmtId="0" fontId="48" fillId="0" borderId="4" xfId="0" applyFont="1" applyBorder="1"/>
    <xf numFmtId="0" fontId="48" fillId="0" borderId="4" xfId="0" applyFont="1" applyFill="1" applyBorder="1"/>
    <xf numFmtId="0" fontId="39" fillId="0" borderId="4" xfId="0" applyFont="1" applyBorder="1" applyAlignment="1">
      <alignment horizontal="left" wrapText="1"/>
    </xf>
    <xf numFmtId="0" fontId="26" fillId="0" borderId="4" xfId="0" applyFont="1" applyBorder="1" applyAlignment="1">
      <alignment vertical="center" wrapText="1"/>
    </xf>
    <xf numFmtId="6" fontId="30" fillId="0" borderId="4" xfId="0" applyNumberFormat="1" applyFont="1" applyBorder="1" applyAlignment="1">
      <alignment horizontal="center"/>
    </xf>
    <xf numFmtId="0" fontId="30" fillId="0" borderId="4" xfId="0" applyFont="1" applyFill="1" applyBorder="1" applyAlignment="1">
      <alignment vertical="center"/>
    </xf>
    <xf numFmtId="0" fontId="30" fillId="0" borderId="4" xfId="0" applyFont="1" applyFill="1" applyBorder="1"/>
    <xf numFmtId="164" fontId="30" fillId="0" borderId="4" xfId="0" applyNumberFormat="1" applyFont="1" applyBorder="1" applyAlignment="1">
      <alignment horizontal="right"/>
    </xf>
    <xf numFmtId="0" fontId="26" fillId="16" borderId="4" xfId="0" applyFont="1" applyFill="1" applyBorder="1" applyAlignment="1">
      <alignment horizontal="left" vertical="center" wrapText="1"/>
    </xf>
    <xf numFmtId="164" fontId="51" fillId="0" borderId="4" xfId="0" applyNumberFormat="1" applyFont="1" applyBorder="1" applyAlignment="1">
      <alignment horizontal="right" vertical="center"/>
    </xf>
    <xf numFmtId="0" fontId="30" fillId="5" borderId="4" xfId="0" applyFont="1" applyFill="1" applyBorder="1" applyAlignment="1">
      <alignment horizontal="center" vertical="center"/>
    </xf>
    <xf numFmtId="0" fontId="30" fillId="5" borderId="4" xfId="0" applyFont="1" applyFill="1" applyBorder="1"/>
    <xf numFmtId="0" fontId="12" fillId="0" borderId="4" xfId="0" applyFont="1" applyBorder="1" applyAlignment="1">
      <alignment horizontal="left" vertical="center" wrapText="1"/>
    </xf>
    <xf numFmtId="6" fontId="39" fillId="0" borderId="4" xfId="0" applyNumberFormat="1" applyFont="1" applyBorder="1" applyAlignment="1">
      <alignment horizontal="center"/>
    </xf>
    <xf numFmtId="0" fontId="51" fillId="0" borderId="4" xfId="0" applyFont="1" applyBorder="1" applyAlignment="1">
      <alignment horizontal="center" vertical="center"/>
    </xf>
    <xf numFmtId="0" fontId="48" fillId="3" borderId="4" xfId="0" applyFont="1" applyFill="1" applyBorder="1"/>
    <xf numFmtId="6" fontId="30" fillId="0" borderId="4" xfId="0" applyNumberFormat="1" applyFont="1" applyBorder="1" applyAlignment="1">
      <alignment horizontal="center" vertical="center"/>
    </xf>
    <xf numFmtId="6" fontId="30" fillId="0" borderId="4" xfId="0" applyNumberFormat="1" applyFont="1" applyBorder="1"/>
    <xf numFmtId="0" fontId="30" fillId="0" borderId="4" xfId="0" applyNumberFormat="1" applyFont="1" applyBorder="1" applyAlignment="1">
      <alignment horizontal="center"/>
    </xf>
    <xf numFmtId="6" fontId="30" fillId="0" borderId="4" xfId="0" applyNumberFormat="1" applyFont="1" applyBorder="1" applyAlignment="1">
      <alignment horizontal="right"/>
    </xf>
    <xf numFmtId="6" fontId="30" fillId="2" borderId="4" xfId="0" applyNumberFormat="1" applyFont="1" applyFill="1" applyBorder="1" applyAlignment="1">
      <alignment horizontal="center"/>
    </xf>
    <xf numFmtId="0" fontId="30" fillId="2" borderId="4" xfId="0" applyNumberFormat="1" applyFont="1" applyFill="1" applyBorder="1" applyAlignment="1">
      <alignment horizontal="center"/>
    </xf>
    <xf numFmtId="0" fontId="12" fillId="0" borderId="4" xfId="0" applyFont="1" applyFill="1" applyBorder="1" applyAlignment="1">
      <alignment vertical="center"/>
    </xf>
    <xf numFmtId="0" fontId="49" fillId="0" borderId="4" xfId="0" applyFont="1" applyFill="1" applyBorder="1" applyAlignment="1">
      <alignment horizontal="center" vertical="center"/>
    </xf>
    <xf numFmtId="0" fontId="26" fillId="2" borderId="4" xfId="0" applyFont="1" applyFill="1" applyBorder="1" applyAlignment="1">
      <alignment vertical="center" wrapText="1"/>
    </xf>
    <xf numFmtId="0" fontId="39" fillId="0" borderId="4" xfId="0" applyFont="1" applyBorder="1" applyAlignment="1">
      <alignment horizontal="left" vertical="center" wrapText="1"/>
    </xf>
    <xf numFmtId="0" fontId="30" fillId="2" borderId="4" xfId="0" applyFont="1" applyFill="1" applyBorder="1"/>
    <xf numFmtId="0" fontId="51" fillId="2" borderId="4" xfId="0" applyFont="1" applyFill="1" applyBorder="1" applyAlignment="1">
      <alignment horizontal="center"/>
    </xf>
    <xf numFmtId="0" fontId="12" fillId="2" borderId="4" xfId="0" applyFont="1" applyFill="1" applyBorder="1" applyAlignment="1">
      <alignment vertical="center" wrapText="1"/>
    </xf>
    <xf numFmtId="0" fontId="30" fillId="2" borderId="4" xfId="0" applyFont="1" applyFill="1" applyBorder="1" applyAlignment="1">
      <alignment horizontal="center"/>
    </xf>
    <xf numFmtId="6" fontId="30" fillId="2" borderId="4" xfId="0" applyNumberFormat="1" applyFont="1" applyFill="1" applyBorder="1"/>
    <xf numFmtId="0" fontId="48" fillId="0" borderId="4" xfId="0" applyFont="1" applyBorder="1" applyAlignment="1">
      <alignment horizontal="center" vertical="center"/>
    </xf>
    <xf numFmtId="0" fontId="2" fillId="0" borderId="4" xfId="0" applyFont="1" applyBorder="1" applyAlignment="1">
      <alignment horizontal="left"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8" fillId="0" borderId="4" xfId="0" applyFont="1" applyBorder="1" applyAlignment="1">
      <alignment horizontal="center"/>
    </xf>
    <xf numFmtId="0" fontId="8" fillId="5" borderId="4" xfId="0" applyFont="1" applyFill="1" applyBorder="1" applyAlignment="1">
      <alignment horizontal="center"/>
    </xf>
    <xf numFmtId="0" fontId="48" fillId="0" borderId="0" xfId="0" applyFont="1" applyAlignment="1">
      <alignment wrapText="1"/>
    </xf>
    <xf numFmtId="0" fontId="2" fillId="0" borderId="4" xfId="0" applyFont="1" applyBorder="1" applyAlignment="1">
      <alignment horizontal="left" vertical="center" wrapText="1"/>
    </xf>
    <xf numFmtId="0" fontId="8" fillId="0" borderId="4" xfId="0" applyFont="1" applyBorder="1" applyAlignment="1">
      <alignment horizontal="center"/>
    </xf>
    <xf numFmtId="0" fontId="8" fillId="5" borderId="4" xfId="0" applyFont="1" applyFill="1" applyBorder="1" applyAlignment="1">
      <alignment horizontal="center"/>
    </xf>
    <xf numFmtId="0" fontId="8" fillId="0" borderId="4" xfId="0" applyFont="1" applyBorder="1" applyAlignment="1">
      <alignment horizontal="left"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2" fillId="0" borderId="4" xfId="0" applyFont="1" applyFill="1" applyBorder="1" applyAlignment="1">
      <alignment vertical="center" wrapText="1"/>
    </xf>
    <xf numFmtId="0" fontId="26" fillId="0" borderId="4" xfId="0" applyFont="1" applyFill="1" applyBorder="1" applyAlignment="1">
      <alignment horizontal="left" vertical="center" wrapText="1"/>
    </xf>
    <xf numFmtId="0" fontId="26" fillId="0" borderId="4" xfId="0" applyFont="1" applyFill="1" applyBorder="1" applyAlignment="1">
      <alignment vertical="center" wrapText="1"/>
    </xf>
    <xf numFmtId="0" fontId="7" fillId="0" borderId="10" xfId="0" applyFont="1" applyBorder="1"/>
    <xf numFmtId="0" fontId="0" fillId="0" borderId="10" xfId="0" applyBorder="1"/>
    <xf numFmtId="0" fontId="0" fillId="0" borderId="10" xfId="0" applyFill="1" applyBorder="1"/>
    <xf numFmtId="0" fontId="0" fillId="15" borderId="15" xfId="0" applyFill="1" applyBorder="1"/>
    <xf numFmtId="0" fontId="0" fillId="15" borderId="11" xfId="0" applyFill="1" applyBorder="1"/>
    <xf numFmtId="0" fontId="13" fillId="0" borderId="6" xfId="0" applyFont="1" applyFill="1" applyBorder="1" applyAlignment="1">
      <alignment horizontal="center" vertical="center" wrapText="1"/>
    </xf>
    <xf numFmtId="0" fontId="56" fillId="0" borderId="0" xfId="0" applyFont="1" applyAlignment="1">
      <alignment wrapText="1"/>
    </xf>
    <xf numFmtId="0" fontId="4" fillId="0" borderId="0" xfId="0" applyFont="1" applyFill="1" applyAlignment="1">
      <alignment wrapText="1"/>
    </xf>
    <xf numFmtId="0" fontId="4" fillId="0" borderId="0" xfId="0" applyFont="1" applyAlignment="1">
      <alignment wrapText="1"/>
    </xf>
    <xf numFmtId="0" fontId="11" fillId="0" borderId="0" xfId="0" applyFont="1" applyFill="1" applyBorder="1" applyAlignment="1">
      <alignment vertical="center"/>
    </xf>
    <xf numFmtId="0" fontId="57" fillId="0" borderId="6" xfId="0" applyFont="1" applyFill="1" applyBorder="1" applyAlignment="1">
      <alignment horizontal="left" vertical="center" wrapText="1"/>
    </xf>
    <xf numFmtId="0" fontId="11" fillId="0" borderId="4" xfId="0" applyFont="1" applyBorder="1" applyAlignment="1">
      <alignment vertical="center" wrapText="1"/>
    </xf>
    <xf numFmtId="0" fontId="57" fillId="0" borderId="6"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4" fillId="0" borderId="0" xfId="0" applyFont="1" applyBorder="1"/>
    <xf numFmtId="6" fontId="11" fillId="10" borderId="4" xfId="0" applyNumberFormat="1" applyFont="1" applyFill="1" applyBorder="1" applyAlignment="1">
      <alignment vertical="center"/>
    </xf>
    <xf numFmtId="0" fontId="11" fillId="0" borderId="4" xfId="0" applyFont="1" applyBorder="1" applyAlignment="1">
      <alignment vertical="center"/>
    </xf>
    <xf numFmtId="0" fontId="2" fillId="3" borderId="4" xfId="0" applyFont="1" applyFill="1" applyBorder="1" applyAlignment="1">
      <alignment horizontal="center"/>
    </xf>
    <xf numFmtId="0" fontId="11" fillId="0" borderId="4" xfId="0" applyFont="1" applyFill="1" applyBorder="1" applyAlignment="1">
      <alignment vertical="center"/>
    </xf>
    <xf numFmtId="0" fontId="57" fillId="0" borderId="4" xfId="0" applyFont="1" applyFill="1" applyBorder="1" applyAlignment="1">
      <alignment horizontal="center" vertical="center" wrapText="1"/>
    </xf>
    <xf numFmtId="0" fontId="4" fillId="0" borderId="4" xfId="0" applyFont="1" applyBorder="1"/>
    <xf numFmtId="0" fontId="57" fillId="5" borderId="4" xfId="0" applyFont="1" applyFill="1" applyBorder="1" applyAlignment="1">
      <alignment vertical="center"/>
    </xf>
    <xf numFmtId="0" fontId="57" fillId="0" borderId="4" xfId="0" applyFont="1" applyBorder="1" applyAlignment="1">
      <alignment horizontal="center" vertical="center"/>
    </xf>
    <xf numFmtId="0" fontId="57" fillId="0" borderId="4" xfId="0" applyFont="1" applyBorder="1" applyAlignment="1">
      <alignment vertical="center"/>
    </xf>
    <xf numFmtId="0" fontId="55" fillId="0" borderId="6" xfId="0" applyFont="1" applyFill="1" applyBorder="1" applyAlignment="1">
      <alignment horizontal="left" vertical="center" wrapText="1"/>
    </xf>
    <xf numFmtId="0" fontId="48" fillId="0" borderId="0" xfId="0" applyFont="1" applyBorder="1"/>
    <xf numFmtId="0" fontId="55" fillId="5" borderId="4" xfId="0" applyFont="1" applyFill="1" applyBorder="1" applyAlignment="1">
      <alignment horizontal="left" vertical="center" wrapText="1"/>
    </xf>
    <xf numFmtId="0" fontId="55" fillId="0" borderId="4" xfId="0" applyFont="1" applyBorder="1" applyAlignment="1">
      <alignment vertical="center"/>
    </xf>
    <xf numFmtId="0" fontId="55" fillId="5" borderId="4" xfId="0" applyFont="1" applyFill="1" applyBorder="1" applyAlignment="1">
      <alignment vertical="center"/>
    </xf>
    <xf numFmtId="6" fontId="11" fillId="0" borderId="4" xfId="0" applyNumberFormat="1" applyFont="1" applyBorder="1" applyAlignment="1">
      <alignment vertical="center"/>
    </xf>
    <xf numFmtId="6" fontId="55" fillId="0" borderId="4" xfId="0" applyNumberFormat="1" applyFont="1" applyBorder="1" applyAlignment="1">
      <alignment vertical="center"/>
    </xf>
    <xf numFmtId="0" fontId="2" fillId="19" borderId="4" xfId="0" applyFont="1" applyFill="1" applyBorder="1" applyAlignment="1">
      <alignment vertical="center"/>
    </xf>
    <xf numFmtId="0" fontId="2" fillId="19" borderId="4" xfId="0" applyFont="1" applyFill="1" applyBorder="1" applyAlignment="1">
      <alignment horizontal="justify" vertical="center" wrapText="1"/>
    </xf>
    <xf numFmtId="0" fontId="0" fillId="19" borderId="4" xfId="0" applyFill="1" applyBorder="1"/>
    <xf numFmtId="0" fontId="8" fillId="19" borderId="4" xfId="0" applyFont="1" applyFill="1" applyBorder="1" applyAlignment="1">
      <alignment vertical="center"/>
    </xf>
    <xf numFmtId="0" fontId="8" fillId="19" borderId="4" xfId="0" applyFont="1" applyFill="1" applyBorder="1" applyAlignment="1">
      <alignment horizontal="justify" vertical="center" wrapText="1"/>
    </xf>
    <xf numFmtId="0" fontId="2" fillId="0" borderId="4" xfId="0" applyFont="1" applyBorder="1" applyAlignment="1">
      <alignment horizontal="left" vertical="center" wrapText="1"/>
    </xf>
    <xf numFmtId="0" fontId="39" fillId="0" borderId="4" xfId="0" applyFont="1" applyBorder="1" applyAlignment="1">
      <alignment horizontal="left" vertical="center" wrapText="1"/>
    </xf>
    <xf numFmtId="0" fontId="23" fillId="11" borderId="11" xfId="0" applyFont="1" applyFill="1" applyBorder="1" applyAlignment="1">
      <alignment horizontal="center" vertical="center" textRotation="90"/>
    </xf>
    <xf numFmtId="0" fontId="23" fillId="11" borderId="12" xfId="0" applyFont="1" applyFill="1" applyBorder="1" applyAlignment="1">
      <alignment horizontal="center" vertical="center" textRotation="90"/>
    </xf>
    <xf numFmtId="0" fontId="24" fillId="11" borderId="10" xfId="0" applyFont="1" applyFill="1" applyBorder="1" applyAlignment="1">
      <alignment horizontal="center" vertical="center" wrapText="1"/>
    </xf>
    <xf numFmtId="0" fontId="24" fillId="11" borderId="6" xfId="0" applyFont="1" applyFill="1" applyBorder="1" applyAlignment="1">
      <alignment horizontal="center" vertical="center" wrapText="1"/>
    </xf>
    <xf numFmtId="0" fontId="26" fillId="12" borderId="10" xfId="0" applyFont="1" applyFill="1" applyBorder="1" applyAlignment="1">
      <alignment horizontal="left" vertical="center" wrapText="1"/>
    </xf>
    <xf numFmtId="0" fontId="26" fillId="12" borderId="6" xfId="0" applyFont="1" applyFill="1" applyBorder="1" applyAlignment="1">
      <alignment horizontal="left" vertical="center" wrapText="1"/>
    </xf>
    <xf numFmtId="0" fontId="27" fillId="12" borderId="10" xfId="0" applyFont="1" applyFill="1" applyBorder="1" applyAlignment="1">
      <alignment horizontal="left" vertical="center" wrapText="1"/>
    </xf>
    <xf numFmtId="0" fontId="27" fillId="12" borderId="6" xfId="0" applyFont="1" applyFill="1" applyBorder="1" applyAlignment="1">
      <alignment horizontal="left" vertical="center" wrapText="1"/>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28" fillId="12" borderId="10" xfId="0" applyFont="1" applyFill="1" applyBorder="1" applyAlignment="1">
      <alignment horizontal="left" vertical="center" wrapText="1"/>
    </xf>
    <xf numFmtId="0" fontId="28" fillId="12" borderId="6"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8" fillId="0" borderId="10" xfId="0" applyFont="1" applyBorder="1" applyAlignment="1">
      <alignment horizontal="center" vertical="center" wrapText="1"/>
    </xf>
    <xf numFmtId="0" fontId="28" fillId="0" borderId="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 xfId="0" applyFont="1" applyBorder="1" applyAlignment="1">
      <alignment horizontal="center" vertical="center" wrapText="1"/>
    </xf>
    <xf numFmtId="0" fontId="12" fillId="12" borderId="10" xfId="0" applyFont="1" applyFill="1" applyBorder="1" applyAlignment="1">
      <alignment horizontal="left" vertical="center" wrapText="1"/>
    </xf>
    <xf numFmtId="0" fontId="12" fillId="12" borderId="6" xfId="0" applyFont="1" applyFill="1" applyBorder="1" applyAlignment="1">
      <alignment horizontal="left" vertical="center" wrapText="1"/>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23" fillId="13" borderId="11" xfId="0" applyFont="1" applyFill="1" applyBorder="1" applyAlignment="1">
      <alignment horizontal="center" vertical="center" textRotation="90"/>
    </xf>
    <xf numFmtId="0" fontId="23" fillId="13" borderId="12" xfId="0" applyFont="1" applyFill="1" applyBorder="1" applyAlignment="1">
      <alignment horizontal="center" vertical="center" textRotation="90"/>
    </xf>
    <xf numFmtId="0" fontId="24" fillId="13" borderId="6" xfId="0" applyFont="1" applyFill="1" applyBorder="1" applyAlignment="1">
      <alignment horizontal="center" vertical="center"/>
    </xf>
    <xf numFmtId="0" fontId="24" fillId="13" borderId="4" xfId="0" applyFont="1" applyFill="1" applyBorder="1" applyAlignment="1">
      <alignment horizontal="center" vertical="center"/>
    </xf>
    <xf numFmtId="0" fontId="29" fillId="0" borderId="10" xfId="0" applyFont="1" applyBorder="1" applyAlignment="1">
      <alignment horizontal="center" vertical="center" wrapText="1"/>
    </xf>
    <xf numFmtId="0" fontId="29" fillId="0" borderId="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6" xfId="0" applyFont="1" applyBorder="1" applyAlignment="1">
      <alignment horizontal="center"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32" fillId="0" borderId="0" xfId="0" applyFont="1" applyBorder="1" applyAlignment="1">
      <alignment horizontal="left" wrapText="1"/>
    </xf>
    <xf numFmtId="0" fontId="22" fillId="0" borderId="1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9" fillId="0" borderId="10" xfId="0" applyFont="1" applyBorder="1" applyAlignment="1">
      <alignment horizontal="center" vertical="center"/>
    </xf>
    <xf numFmtId="0" fontId="29" fillId="0" borderId="6" xfId="0" applyFont="1" applyBorder="1" applyAlignment="1">
      <alignment horizontal="center" vertical="center"/>
    </xf>
    <xf numFmtId="0" fontId="24" fillId="13" borderId="10" xfId="0" applyFont="1" applyFill="1" applyBorder="1" applyAlignment="1">
      <alignment horizontal="center" vertical="center" wrapText="1"/>
    </xf>
    <xf numFmtId="0" fontId="24" fillId="13" borderId="6" xfId="0" applyFont="1" applyFill="1" applyBorder="1" applyAlignment="1">
      <alignment horizontal="center" vertical="center" wrapText="1"/>
    </xf>
    <xf numFmtId="0" fontId="24" fillId="13" borderId="5" xfId="0" applyFont="1" applyFill="1" applyBorder="1" applyAlignment="1">
      <alignment horizontal="center" vertical="center" wrapText="1"/>
    </xf>
    <xf numFmtId="0" fontId="46" fillId="0" borderId="10"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6" xfId="0" applyFont="1" applyBorder="1" applyAlignment="1">
      <alignment horizontal="center" vertical="center" wrapText="1"/>
    </xf>
    <xf numFmtId="0" fontId="22" fillId="0" borderId="3" xfId="0" applyFont="1" applyBorder="1" applyAlignment="1">
      <alignment horizontal="left"/>
    </xf>
    <xf numFmtId="0" fontId="23" fillId="14" borderId="10" xfId="0" applyFont="1" applyFill="1" applyBorder="1" applyAlignment="1">
      <alignment horizontal="center" vertical="center" textRotation="90"/>
    </xf>
    <xf numFmtId="0" fontId="23" fillId="14" borderId="5" xfId="0" applyFont="1" applyFill="1" applyBorder="1" applyAlignment="1">
      <alignment horizontal="center" vertical="center" textRotation="90"/>
    </xf>
    <xf numFmtId="0" fontId="24" fillId="14" borderId="11" xfId="0" applyFont="1" applyFill="1" applyBorder="1" applyAlignment="1">
      <alignment horizontal="center" vertical="center"/>
    </xf>
    <xf numFmtId="0" fontId="24" fillId="14" borderId="12" xfId="0" applyFont="1" applyFill="1" applyBorder="1" applyAlignment="1">
      <alignment horizontal="center" vertical="center"/>
    </xf>
    <xf numFmtId="0" fontId="24" fillId="14" borderId="13" xfId="0" applyFont="1" applyFill="1" applyBorder="1" applyAlignment="1">
      <alignment horizontal="center" vertical="center"/>
    </xf>
    <xf numFmtId="0" fontId="24" fillId="14" borderId="10" xfId="0" applyFont="1" applyFill="1" applyBorder="1" applyAlignment="1">
      <alignment horizontal="center" vertical="center" wrapText="1"/>
    </xf>
    <xf numFmtId="0" fontId="24" fillId="14" borderId="5" xfId="0" applyFont="1" applyFill="1" applyBorder="1" applyAlignment="1">
      <alignment horizontal="center" vertical="center" wrapText="1"/>
    </xf>
    <xf numFmtId="0" fontId="24" fillId="14" borderId="6" xfId="0" applyFont="1" applyFill="1" applyBorder="1" applyAlignment="1">
      <alignment horizontal="center" vertical="center" wrapText="1"/>
    </xf>
    <xf numFmtId="0" fontId="45" fillId="13" borderId="10" xfId="0" applyFont="1" applyFill="1" applyBorder="1" applyAlignment="1">
      <alignment horizontal="center" vertical="center"/>
    </xf>
    <xf numFmtId="0" fontId="45" fillId="13" borderId="6" xfId="0" applyFont="1" applyFill="1" applyBorder="1" applyAlignment="1">
      <alignment horizontal="center" vertical="center"/>
    </xf>
    <xf numFmtId="0" fontId="26" fillId="12" borderId="10" xfId="0" applyFont="1" applyFill="1" applyBorder="1" applyAlignment="1">
      <alignment vertical="center" wrapText="1"/>
    </xf>
    <xf numFmtId="0" fontId="26" fillId="12" borderId="6" xfId="0" applyFont="1" applyFill="1" applyBorder="1" applyAlignment="1">
      <alignment vertical="center" wrapText="1"/>
    </xf>
    <xf numFmtId="10" fontId="29" fillId="0" borderId="10" xfId="0" applyNumberFormat="1" applyFont="1" applyBorder="1" applyAlignment="1">
      <alignment horizontal="center" vertical="center"/>
    </xf>
    <xf numFmtId="10" fontId="29" fillId="0" borderId="6" xfId="0" applyNumberFormat="1" applyFont="1" applyBorder="1" applyAlignment="1">
      <alignment horizontal="center" vertical="center"/>
    </xf>
    <xf numFmtId="0" fontId="0" fillId="0" borderId="14" xfId="0" applyNumberFormat="1" applyFont="1" applyBorder="1" applyAlignment="1">
      <alignment horizontal="center" vertical="center"/>
    </xf>
    <xf numFmtId="0" fontId="0" fillId="0" borderId="2" xfId="0" applyNumberFormat="1" applyFont="1" applyBorder="1" applyAlignment="1">
      <alignment horizontal="center" vertical="center"/>
    </xf>
    <xf numFmtId="0" fontId="2" fillId="0" borderId="4" xfId="0" applyFont="1" applyBorder="1" applyAlignment="1">
      <alignment horizontal="left" vertical="center" wrapText="1"/>
    </xf>
    <xf numFmtId="0" fontId="0" fillId="0" borderId="10" xfId="0" applyNumberFormat="1" applyFont="1" applyBorder="1" applyAlignment="1">
      <alignment horizontal="center" vertical="center"/>
    </xf>
    <xf numFmtId="0" fontId="0" fillId="0" borderId="6" xfId="0" applyNumberFormat="1" applyFont="1" applyBorder="1" applyAlignment="1">
      <alignment horizontal="center" vertical="center"/>
    </xf>
    <xf numFmtId="0" fontId="0" fillId="0" borderId="8" xfId="0" applyNumberFormat="1" applyFont="1" applyBorder="1" applyAlignment="1">
      <alignment horizontal="center" vertical="center"/>
    </xf>
    <xf numFmtId="0" fontId="22" fillId="0" borderId="0" xfId="0" applyFont="1" applyBorder="1" applyAlignment="1">
      <alignment horizontal="center"/>
    </xf>
    <xf numFmtId="0" fontId="24" fillId="14" borderId="9" xfId="0" applyFont="1" applyFill="1" applyBorder="1" applyAlignment="1">
      <alignment horizontal="center" vertical="center"/>
    </xf>
    <xf numFmtId="0" fontId="45" fillId="14" borderId="10" xfId="0" applyFont="1" applyFill="1" applyBorder="1" applyAlignment="1">
      <alignment horizontal="center" vertical="center"/>
    </xf>
    <xf numFmtId="0" fontId="45" fillId="14" borderId="6" xfId="0" applyFont="1" applyFill="1" applyBorder="1" applyAlignment="1">
      <alignment horizontal="center" vertical="center"/>
    </xf>
    <xf numFmtId="0" fontId="38" fillId="0" borderId="10" xfId="0" applyFont="1" applyFill="1" applyBorder="1" applyAlignment="1">
      <alignment horizontal="center" vertical="center"/>
    </xf>
    <xf numFmtId="0" fontId="38" fillId="0" borderId="6" xfId="0" applyFont="1" applyFill="1" applyBorder="1" applyAlignment="1">
      <alignment horizontal="center" vertical="center"/>
    </xf>
    <xf numFmtId="0" fontId="12" fillId="8" borderId="10" xfId="0" applyFont="1" applyFill="1" applyBorder="1" applyAlignment="1">
      <alignment horizontal="left" vertical="center" wrapText="1"/>
    </xf>
    <xf numFmtId="0" fontId="12" fillId="8" borderId="6" xfId="0" applyFont="1" applyFill="1" applyBorder="1" applyAlignment="1">
      <alignment horizontal="left" vertical="center" wrapText="1"/>
    </xf>
    <xf numFmtId="0" fontId="28" fillId="8" borderId="10" xfId="0" applyFont="1" applyFill="1" applyBorder="1" applyAlignment="1">
      <alignment horizontal="left" vertical="center" wrapText="1"/>
    </xf>
    <xf numFmtId="0" fontId="28" fillId="8" borderId="6" xfId="0" applyFont="1" applyFill="1" applyBorder="1" applyAlignment="1">
      <alignment horizontal="left" vertical="center" wrapText="1"/>
    </xf>
    <xf numFmtId="10" fontId="0" fillId="0" borderId="10" xfId="0" applyNumberFormat="1" applyFont="1" applyFill="1" applyBorder="1" applyAlignment="1">
      <alignment horizontal="center" vertical="center"/>
    </xf>
    <xf numFmtId="10" fontId="0" fillId="0" borderId="6" xfId="0" applyNumberFormat="1" applyFont="1" applyFill="1" applyBorder="1" applyAlignment="1">
      <alignment horizontal="center" vertical="center"/>
    </xf>
    <xf numFmtId="10" fontId="1" fillId="0" borderId="10" xfId="0" applyNumberFormat="1" applyFont="1" applyBorder="1" applyAlignment="1">
      <alignment horizontal="center" vertical="center"/>
    </xf>
    <xf numFmtId="10" fontId="1" fillId="0" borderId="6" xfId="0" applyNumberFormat="1" applyFont="1" applyBorder="1" applyAlignment="1">
      <alignment horizontal="center" vertical="center"/>
    </xf>
    <xf numFmtId="0" fontId="23" fillId="15" borderId="11" xfId="0" applyFont="1" applyFill="1" applyBorder="1" applyAlignment="1">
      <alignment horizontal="center" vertical="center" textRotation="90"/>
    </xf>
    <xf numFmtId="0" fontId="23" fillId="15" borderId="12" xfId="0" applyFont="1" applyFill="1" applyBorder="1" applyAlignment="1">
      <alignment horizontal="center" vertical="center" textRotation="90"/>
    </xf>
    <xf numFmtId="0" fontId="24" fillId="15" borderId="10" xfId="0" applyFont="1" applyFill="1" applyBorder="1" applyAlignment="1">
      <alignment horizontal="center" vertical="center" wrapText="1"/>
    </xf>
    <xf numFmtId="0" fontId="24" fillId="15" borderId="5" xfId="0" applyFont="1" applyFill="1" applyBorder="1" applyAlignment="1">
      <alignment horizontal="center" vertical="center" wrapText="1"/>
    </xf>
    <xf numFmtId="0" fontId="24" fillId="15" borderId="6" xfId="0" applyFont="1" applyFill="1" applyBorder="1" applyAlignment="1">
      <alignment horizontal="center" vertical="center" wrapText="1"/>
    </xf>
    <xf numFmtId="0" fontId="24" fillId="15" borderId="10" xfId="0" applyFont="1" applyFill="1" applyBorder="1" applyAlignment="1">
      <alignment horizontal="center" vertical="center"/>
    </xf>
    <xf numFmtId="0" fontId="24" fillId="15" borderId="6" xfId="0" applyFont="1" applyFill="1" applyBorder="1" applyAlignment="1">
      <alignment horizontal="center" vertical="center"/>
    </xf>
    <xf numFmtId="0" fontId="23" fillId="9" borderId="10" xfId="0" applyFont="1" applyFill="1" applyBorder="1" applyAlignment="1">
      <alignment horizontal="center" vertical="center" textRotation="90"/>
    </xf>
    <xf numFmtId="0" fontId="23" fillId="9" borderId="5" xfId="0" applyFont="1" applyFill="1" applyBorder="1" applyAlignment="1">
      <alignment horizontal="center" vertical="center" textRotation="90"/>
    </xf>
    <xf numFmtId="0" fontId="23" fillId="9" borderId="6" xfId="0" applyFont="1" applyFill="1" applyBorder="1" applyAlignment="1">
      <alignment horizontal="center" vertical="center" textRotation="90"/>
    </xf>
    <xf numFmtId="0" fontId="24" fillId="9" borderId="4" xfId="0" applyFont="1" applyFill="1" applyBorder="1" applyAlignment="1">
      <alignment horizontal="center" vertical="center"/>
    </xf>
    <xf numFmtId="0" fontId="24" fillId="9" borderId="10" xfId="0" applyFont="1" applyFill="1" applyBorder="1" applyAlignment="1">
      <alignment horizontal="center" vertical="center" wrapText="1"/>
    </xf>
    <xf numFmtId="0" fontId="24" fillId="9" borderId="6" xfId="0" applyFont="1" applyFill="1" applyBorder="1" applyAlignment="1">
      <alignment horizontal="center" vertical="center" wrapText="1"/>
    </xf>
    <xf numFmtId="0" fontId="24" fillId="9" borderId="5" xfId="0" applyFont="1" applyFill="1" applyBorder="1" applyAlignment="1">
      <alignment horizontal="center" vertical="center" wrapText="1"/>
    </xf>
    <xf numFmtId="0" fontId="24" fillId="9" borderId="10" xfId="0" applyFont="1" applyFill="1" applyBorder="1" applyAlignment="1">
      <alignment horizontal="center" vertical="center"/>
    </xf>
    <xf numFmtId="0" fontId="24" fillId="9" borderId="6" xfId="0" applyFont="1" applyFill="1" applyBorder="1" applyAlignment="1">
      <alignment horizontal="center" vertical="center"/>
    </xf>
    <xf numFmtId="0" fontId="45" fillId="9" borderId="10" xfId="0" applyFont="1" applyFill="1" applyBorder="1" applyAlignment="1">
      <alignment horizontal="center" vertical="center"/>
    </xf>
    <xf numFmtId="0" fontId="45" fillId="9" borderId="6" xfId="0" applyFont="1" applyFill="1" applyBorder="1" applyAlignment="1">
      <alignment horizontal="center" vertical="center"/>
    </xf>
    <xf numFmtId="0" fontId="26" fillId="8" borderId="10" xfId="0" applyFont="1" applyFill="1" applyBorder="1" applyAlignment="1">
      <alignment horizontal="left" vertical="center" wrapText="1"/>
    </xf>
    <xf numFmtId="0" fontId="26" fillId="8" borderId="6" xfId="0" applyFont="1" applyFill="1" applyBorder="1" applyAlignment="1">
      <alignment horizontal="left" vertical="center" wrapText="1"/>
    </xf>
    <xf numFmtId="0" fontId="50" fillId="4" borderId="5" xfId="0" applyFont="1" applyFill="1" applyBorder="1" applyAlignment="1">
      <alignment horizontal="center" vertical="center" wrapText="1"/>
    </xf>
    <xf numFmtId="0" fontId="50" fillId="4" borderId="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50" fillId="4" borderId="3"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0" fillId="4" borderId="1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49" fillId="4" borderId="5" xfId="0" applyFont="1" applyFill="1" applyBorder="1" applyAlignment="1">
      <alignment horizontal="center" vertical="center" wrapText="1"/>
    </xf>
    <xf numFmtId="0" fontId="49" fillId="4" borderId="6" xfId="0" applyFont="1" applyFill="1" applyBorder="1" applyAlignment="1">
      <alignment horizontal="center" vertical="center" wrapText="1"/>
    </xf>
    <xf numFmtId="0" fontId="20" fillId="0" borderId="0" xfId="0" applyFont="1" applyAlignment="1">
      <alignment horizontal="center"/>
    </xf>
    <xf numFmtId="0" fontId="30" fillId="0" borderId="4" xfId="0" applyFont="1" applyBorder="1" applyAlignment="1">
      <alignment horizontal="center"/>
    </xf>
    <xf numFmtId="0" fontId="12" fillId="0" borderId="10" xfId="0" applyFont="1" applyBorder="1" applyAlignment="1">
      <alignment horizontal="left" vertical="center"/>
    </xf>
    <xf numFmtId="0" fontId="12" fillId="0" borderId="6" xfId="0" applyFont="1" applyBorder="1" applyAlignment="1">
      <alignment horizontal="left" vertical="center"/>
    </xf>
    <xf numFmtId="0" fontId="26" fillId="0" borderId="4" xfId="0" applyFont="1" applyBorder="1" applyAlignment="1">
      <alignment horizontal="left" vertical="center" wrapText="1"/>
    </xf>
    <xf numFmtId="0" fontId="39" fillId="0" borderId="4" xfId="0" applyFont="1" applyBorder="1" applyAlignment="1">
      <alignment horizontal="left" vertical="center" wrapText="1"/>
    </xf>
    <xf numFmtId="0" fontId="30" fillId="0" borderId="4" xfId="0" applyFont="1" applyBorder="1" applyAlignment="1">
      <alignment horizontal="left"/>
    </xf>
    <xf numFmtId="0" fontId="49" fillId="0" borderId="10" xfId="0" applyFont="1" applyBorder="1" applyAlignment="1">
      <alignment horizontal="center" vertical="center"/>
    </xf>
    <xf numFmtId="0" fontId="49" fillId="0" borderId="6" xfId="0" applyFont="1" applyBorder="1" applyAlignment="1">
      <alignment horizontal="center" vertical="center"/>
    </xf>
    <xf numFmtId="0" fontId="30" fillId="0" borderId="4" xfId="0" applyFont="1" applyBorder="1" applyAlignment="1">
      <alignment horizontal="left" vertical="center" wrapText="1"/>
    </xf>
    <xf numFmtId="0" fontId="30" fillId="7" borderId="4" xfId="0" applyFont="1" applyFill="1" applyBorder="1" applyAlignment="1">
      <alignment horizontal="center"/>
    </xf>
    <xf numFmtId="0" fontId="30" fillId="3" borderId="4" xfId="0" applyFont="1" applyFill="1" applyBorder="1" applyAlignment="1">
      <alignment horizontal="center"/>
    </xf>
    <xf numFmtId="0" fontId="30" fillId="5" borderId="4" xfId="0" applyFont="1" applyFill="1" applyBorder="1" applyAlignment="1">
      <alignment horizontal="center"/>
    </xf>
    <xf numFmtId="0" fontId="13" fillId="18" borderId="3" xfId="0" applyFont="1" applyFill="1" applyBorder="1" applyAlignment="1">
      <alignment horizontal="center" vertical="center" wrapText="1"/>
    </xf>
    <xf numFmtId="0" fontId="13" fillId="18" borderId="0" xfId="0" applyFont="1" applyFill="1" applyBorder="1" applyAlignment="1">
      <alignment horizontal="center" vertical="center" wrapText="1"/>
    </xf>
    <xf numFmtId="0" fontId="13" fillId="18" borderId="12" xfId="0" applyFont="1" applyFill="1" applyBorder="1" applyAlignment="1">
      <alignment horizontal="center" vertical="center" wrapText="1"/>
    </xf>
    <xf numFmtId="0" fontId="12" fillId="18" borderId="2"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1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41" fillId="4" borderId="6" xfId="0" applyFont="1" applyFill="1" applyBorder="1" applyAlignment="1">
      <alignment horizontal="center" vertical="center" wrapText="1"/>
    </xf>
    <xf numFmtId="0" fontId="10" fillId="18" borderId="5" xfId="0" applyFont="1" applyFill="1" applyBorder="1" applyAlignment="1">
      <alignment horizontal="center" vertical="center" wrapText="1"/>
    </xf>
    <xf numFmtId="0" fontId="10" fillId="18" borderId="6" xfId="0" applyFont="1" applyFill="1" applyBorder="1" applyAlignment="1">
      <alignment horizontal="center" vertical="center" wrapText="1"/>
    </xf>
    <xf numFmtId="0" fontId="13" fillId="18" borderId="5" xfId="0" applyFont="1" applyFill="1" applyBorder="1" applyAlignment="1">
      <alignment horizontal="center" vertical="center" wrapText="1"/>
    </xf>
    <xf numFmtId="0" fontId="13" fillId="18" borderId="6" xfId="0" applyFont="1" applyFill="1" applyBorder="1" applyAlignment="1">
      <alignment horizontal="center" vertical="center" wrapText="1"/>
    </xf>
    <xf numFmtId="0" fontId="26" fillId="18" borderId="5" xfId="0" applyFont="1" applyFill="1" applyBorder="1" applyAlignment="1">
      <alignment horizontal="center" vertical="center" wrapText="1"/>
    </xf>
    <xf numFmtId="0" fontId="26" fillId="18" borderId="6"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3" borderId="13"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26" fillId="13" borderId="5" xfId="0" applyFont="1" applyFill="1" applyBorder="1" applyAlignment="1">
      <alignment horizontal="center" vertical="center" wrapText="1"/>
    </xf>
    <xf numFmtId="0" fontId="26" fillId="13" borderId="6"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0" xfId="0" applyFont="1" applyFill="1" applyBorder="1" applyAlignment="1">
      <alignment horizontal="center" vertical="center" wrapText="1"/>
    </xf>
    <xf numFmtId="0" fontId="13" fillId="13" borderId="12" xfId="0" applyFont="1" applyFill="1" applyBorder="1" applyAlignment="1">
      <alignment horizontal="center" vertical="center" wrapText="1"/>
    </xf>
    <xf numFmtId="0" fontId="13" fillId="14" borderId="5"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10" fillId="14" borderId="5" xfId="0" applyFont="1" applyFill="1" applyBorder="1" applyAlignment="1">
      <alignment horizontal="center" vertical="center" wrapText="1"/>
    </xf>
    <xf numFmtId="0" fontId="10" fillId="14" borderId="6" xfId="0" applyFont="1" applyFill="1" applyBorder="1" applyAlignment="1">
      <alignment horizontal="center" vertical="center" wrapText="1"/>
    </xf>
    <xf numFmtId="0" fontId="13" fillId="15" borderId="5" xfId="0" applyFont="1" applyFill="1" applyBorder="1" applyAlignment="1">
      <alignment horizontal="center" vertical="center" wrapText="1"/>
    </xf>
    <xf numFmtId="0" fontId="13" fillId="15" borderId="6"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4" borderId="0" xfId="0" applyFont="1" applyFill="1" applyBorder="1" applyAlignment="1">
      <alignment horizontal="center" vertical="center" wrapText="1"/>
    </xf>
    <xf numFmtId="0" fontId="13" fillId="14" borderId="12"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5" borderId="13" xfId="0" applyFont="1" applyFill="1" applyBorder="1" applyAlignment="1">
      <alignment horizontal="center" vertical="center" wrapText="1"/>
    </xf>
    <xf numFmtId="0" fontId="10" fillId="15" borderId="5" xfId="0" applyFont="1" applyFill="1" applyBorder="1" applyAlignment="1">
      <alignment horizontal="center" vertical="center" wrapText="1"/>
    </xf>
    <xf numFmtId="0" fontId="10" fillId="15" borderId="6" xfId="0" applyFont="1" applyFill="1" applyBorder="1" applyAlignment="1">
      <alignment horizontal="center" vertical="center" wrapText="1"/>
    </xf>
    <xf numFmtId="0" fontId="26" fillId="14" borderId="5" xfId="0" applyFont="1" applyFill="1" applyBorder="1" applyAlignment="1">
      <alignment horizontal="center" vertical="center" wrapText="1"/>
    </xf>
    <xf numFmtId="0" fontId="26" fillId="14" borderId="6" xfId="0" applyFont="1" applyFill="1" applyBorder="1" applyAlignment="1">
      <alignment horizontal="center" vertical="center" wrapText="1"/>
    </xf>
    <xf numFmtId="0" fontId="26" fillId="15" borderId="5" xfId="0" applyFont="1" applyFill="1" applyBorder="1" applyAlignment="1">
      <alignment horizontal="center" vertical="center" wrapText="1"/>
    </xf>
    <xf numFmtId="0" fontId="26" fillId="15" borderId="6"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0" fillId="0" borderId="10" xfId="0" applyFont="1" applyBorder="1" applyAlignment="1">
      <alignment horizontal="left" vertical="center"/>
    </xf>
    <xf numFmtId="0" fontId="10" fillId="0" borderId="6" xfId="0" applyFont="1" applyBorder="1" applyAlignment="1">
      <alignment horizontal="left" vertical="center"/>
    </xf>
    <xf numFmtId="0" fontId="41" fillId="0" borderId="10" xfId="0" applyFont="1" applyBorder="1" applyAlignment="1">
      <alignment horizontal="center" vertical="center"/>
    </xf>
    <xf numFmtId="0" fontId="41" fillId="0" borderId="6" xfId="0" applyFont="1" applyBorder="1" applyAlignment="1">
      <alignment horizontal="center" vertical="center"/>
    </xf>
    <xf numFmtId="0" fontId="13" fillId="0" borderId="4" xfId="0" applyFont="1" applyBorder="1" applyAlignment="1">
      <alignment horizontal="left" vertical="center" wrapText="1"/>
    </xf>
    <xf numFmtId="0" fontId="8" fillId="0" borderId="4" xfId="0" applyFont="1" applyBorder="1" applyAlignment="1">
      <alignment horizontal="left" vertical="center"/>
    </xf>
    <xf numFmtId="0" fontId="26" fillId="9" borderId="5" xfId="0" applyFont="1" applyFill="1" applyBorder="1" applyAlignment="1">
      <alignment horizontal="center" vertical="center" wrapText="1"/>
    </xf>
    <xf numFmtId="0" fontId="26" fillId="9" borderId="6" xfId="0" applyFont="1" applyFill="1" applyBorder="1" applyAlignment="1">
      <alignment horizontal="center" vertical="center" wrapText="1"/>
    </xf>
    <xf numFmtId="6" fontId="8" fillId="10" borderId="10" xfId="0" applyNumberFormat="1" applyFont="1" applyFill="1" applyBorder="1" applyAlignment="1">
      <alignment horizontal="right" vertical="center"/>
    </xf>
    <xf numFmtId="6" fontId="8" fillId="10" borderId="6" xfId="0" applyNumberFormat="1" applyFont="1" applyFill="1" applyBorder="1" applyAlignment="1">
      <alignment horizontal="right" vertical="center"/>
    </xf>
    <xf numFmtId="0" fontId="8" fillId="0" borderId="4" xfId="0" applyFont="1" applyBorder="1" applyAlignment="1">
      <alignment horizontal="center"/>
    </xf>
    <xf numFmtId="0" fontId="8" fillId="7" borderId="4" xfId="0" applyFont="1" applyFill="1" applyBorder="1" applyAlignment="1">
      <alignment horizontal="center"/>
    </xf>
    <xf numFmtId="0" fontId="8" fillId="3" borderId="4" xfId="0" applyFont="1" applyFill="1" applyBorder="1" applyAlignment="1">
      <alignment horizontal="center"/>
    </xf>
    <xf numFmtId="0" fontId="8" fillId="5" borderId="4" xfId="0" applyFont="1" applyFill="1" applyBorder="1" applyAlignment="1">
      <alignment horizontal="center"/>
    </xf>
    <xf numFmtId="0" fontId="8" fillId="0" borderId="4" xfId="0" applyFont="1" applyBorder="1" applyAlignment="1">
      <alignment horizontal="left" vertical="center" wrapText="1"/>
    </xf>
    <xf numFmtId="0" fontId="13" fillId="9" borderId="3"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0" xfId="0" applyFont="1" applyFill="1" applyBorder="1" applyAlignment="1">
      <alignment horizontal="center" vertical="center" wrapText="1"/>
    </xf>
    <xf numFmtId="0" fontId="13" fillId="15" borderId="12"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13"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48" fillId="0" borderId="0" xfId="0" applyFont="1" applyAlignment="1">
      <alignment horizontal="left" wrapText="1"/>
    </xf>
    <xf numFmtId="0" fontId="56" fillId="0" borderId="0" xfId="0" applyFont="1" applyAlignment="1">
      <alignment horizontal="left" wrapText="1"/>
    </xf>
    <xf numFmtId="0" fontId="0" fillId="0" borderId="3" xfId="0" applyBorder="1" applyAlignment="1">
      <alignment horizontal="right"/>
    </xf>
    <xf numFmtId="0" fontId="55" fillId="0" borderId="4" xfId="0" applyFont="1" applyBorder="1" applyAlignment="1">
      <alignment horizontal="left" vertical="center" wrapText="1"/>
    </xf>
    <xf numFmtId="0" fontId="1" fillId="0" borderId="14" xfId="0" applyFont="1" applyBorder="1"/>
    <xf numFmtId="0" fontId="1" fillId="0" borderId="15" xfId="0" applyFont="1" applyBorder="1"/>
    <xf numFmtId="0" fontId="1" fillId="18" borderId="15" xfId="0" applyFont="1" applyFill="1" applyBorder="1"/>
    <xf numFmtId="0" fontId="1" fillId="18" borderId="11" xfId="0" applyFont="1" applyFill="1" applyBorder="1"/>
    <xf numFmtId="0" fontId="26" fillId="18" borderId="2" xfId="0" applyFont="1" applyFill="1" applyBorder="1" applyAlignment="1">
      <alignment horizontal="center" vertical="center" wrapText="1"/>
    </xf>
    <xf numFmtId="0" fontId="26" fillId="18" borderId="1" xfId="0" applyFont="1" applyFill="1" applyBorder="1" applyAlignment="1">
      <alignment horizontal="center" vertical="center" wrapText="1"/>
    </xf>
    <xf numFmtId="0" fontId="26" fillId="18" borderId="1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0" borderId="4" xfId="0" applyFont="1" applyBorder="1" applyAlignment="1">
      <alignment horizontal="center" vertical="center"/>
    </xf>
    <xf numFmtId="0" fontId="2" fillId="0" borderId="0" xfId="0" applyFont="1" applyFill="1" applyBorder="1" applyAlignment="1">
      <alignment vertical="center"/>
    </xf>
    <xf numFmtId="0" fontId="26" fillId="0" borderId="6" xfId="0" applyFont="1" applyFill="1" applyBorder="1" applyAlignment="1">
      <alignment horizontal="center" vertical="center" wrapText="1"/>
    </xf>
    <xf numFmtId="16" fontId="13" fillId="0" borderId="4" xfId="0" applyNumberFormat="1" applyFont="1" applyBorder="1" applyAlignment="1">
      <alignment horizontal="center" vertical="center"/>
    </xf>
    <xf numFmtId="0" fontId="2" fillId="3" borderId="4" xfId="0" applyFont="1" applyFill="1" applyBorder="1" applyAlignment="1">
      <alignment vertical="center"/>
    </xf>
    <xf numFmtId="0" fontId="2" fillId="3" borderId="4" xfId="0" applyFont="1" applyFill="1" applyBorder="1" applyAlignment="1">
      <alignment horizontal="justify" vertical="center" wrapText="1"/>
    </xf>
    <xf numFmtId="0" fontId="2" fillId="3" borderId="4" xfId="0" applyFont="1" applyFill="1" applyBorder="1"/>
    <xf numFmtId="0" fontId="1" fillId="0" borderId="3" xfId="0" applyFont="1" applyBorder="1"/>
    <xf numFmtId="0" fontId="1" fillId="0" borderId="0" xfId="0" applyFont="1" applyBorder="1"/>
    <xf numFmtId="0" fontId="52" fillId="0" borderId="0" xfId="0" applyFont="1" applyBorder="1"/>
    <xf numFmtId="0" fontId="1" fillId="0" borderId="12" xfId="0" applyFont="1" applyBorder="1"/>
    <xf numFmtId="0" fontId="2" fillId="0" borderId="4" xfId="0" applyFont="1" applyFill="1" applyBorder="1" applyAlignment="1">
      <alignment vertical="center"/>
    </xf>
    <xf numFmtId="0" fontId="1" fillId="3" borderId="4" xfId="0" applyFont="1" applyFill="1" applyBorder="1"/>
    <xf numFmtId="0" fontId="1" fillId="13" borderId="0" xfId="0" applyFont="1" applyFill="1" applyBorder="1"/>
    <xf numFmtId="0" fontId="1" fillId="13" borderId="12" xfId="0" applyFont="1" applyFill="1" applyBorder="1"/>
    <xf numFmtId="0" fontId="26" fillId="13" borderId="2"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26" fillId="13" borderId="1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6" fontId="26" fillId="0" borderId="4" xfId="0" applyNumberFormat="1" applyFont="1" applyBorder="1" applyAlignment="1">
      <alignment vertical="center"/>
    </xf>
    <xf numFmtId="0" fontId="2" fillId="5" borderId="4" xfId="0" applyFont="1" applyFill="1" applyBorder="1" applyAlignment="1">
      <alignment vertical="center"/>
    </xf>
    <xf numFmtId="0" fontId="2" fillId="0" borderId="4" xfId="0" applyFont="1" applyBorder="1"/>
    <xf numFmtId="0" fontId="2" fillId="5" borderId="4" xfId="0" applyFont="1" applyFill="1" applyBorder="1" applyAlignment="1">
      <alignment horizontal="justify" vertical="center" wrapText="1"/>
    </xf>
    <xf numFmtId="0" fontId="2" fillId="7" borderId="4" xfId="0" applyFont="1" applyFill="1" applyBorder="1" applyAlignment="1">
      <alignment vertical="center"/>
    </xf>
    <xf numFmtId="0" fontId="2" fillId="7" borderId="4" xfId="0" applyFont="1" applyFill="1" applyBorder="1" applyAlignment="1">
      <alignment horizontal="justify" vertical="center" wrapText="1"/>
    </xf>
    <xf numFmtId="0" fontId="1" fillId="14" borderId="0" xfId="0" applyFont="1" applyFill="1" applyBorder="1"/>
    <xf numFmtId="0" fontId="1" fillId="14" borderId="12" xfId="0" applyFont="1" applyFill="1" applyBorder="1"/>
    <xf numFmtId="0" fontId="26" fillId="14" borderId="2"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4" borderId="13" xfId="0" applyFont="1" applyFill="1" applyBorder="1" applyAlignment="1">
      <alignment horizontal="center" vertical="center" wrapText="1"/>
    </xf>
    <xf numFmtId="6" fontId="26" fillId="16" borderId="4" xfId="0" applyNumberFormat="1" applyFont="1" applyFill="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6" fontId="26" fillId="0" borderId="0" xfId="0" applyNumberFormat="1" applyFont="1" applyBorder="1" applyAlignment="1">
      <alignment vertical="center"/>
    </xf>
    <xf numFmtId="0" fontId="2" fillId="0" borderId="0" xfId="0" applyFont="1" applyFill="1" applyBorder="1" applyAlignment="1">
      <alignment horizontal="justify" vertical="center" wrapText="1"/>
    </xf>
    <xf numFmtId="0" fontId="2" fillId="0" borderId="12" xfId="0" applyFont="1" applyBorder="1"/>
    <xf numFmtId="0" fontId="59" fillId="0" borderId="4" xfId="0" applyFont="1" applyBorder="1"/>
    <xf numFmtId="0" fontId="1" fillId="0" borderId="4" xfId="0" applyFont="1" applyFill="1" applyBorder="1"/>
    <xf numFmtId="0" fontId="59" fillId="0" borderId="10" xfId="0" applyFont="1" applyBorder="1"/>
    <xf numFmtId="0" fontId="1" fillId="15" borderId="15" xfId="0" applyFont="1" applyFill="1" applyBorder="1"/>
    <xf numFmtId="0" fontId="1" fillId="15" borderId="11" xfId="0" applyFont="1" applyFill="1" applyBorder="1"/>
    <xf numFmtId="0" fontId="26" fillId="15" borderId="2"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13" xfId="0" applyFont="1" applyFill="1" applyBorder="1" applyAlignment="1">
      <alignment horizontal="center" vertical="center" wrapText="1"/>
    </xf>
    <xf numFmtId="0" fontId="2" fillId="0" borderId="4" xfId="0" applyFont="1" applyFill="1" applyBorder="1"/>
    <xf numFmtId="0" fontId="2" fillId="5" borderId="4" xfId="0" applyFont="1" applyFill="1" applyBorder="1"/>
    <xf numFmtId="0" fontId="1" fillId="9" borderId="3" xfId="0" applyFont="1" applyFill="1" applyBorder="1"/>
    <xf numFmtId="0" fontId="1" fillId="9" borderId="0" xfId="0" applyFont="1" applyFill="1" applyBorder="1"/>
    <xf numFmtId="0" fontId="1" fillId="9" borderId="12" xfId="0" applyFont="1" applyFill="1" applyBorder="1"/>
    <xf numFmtId="0" fontId="26" fillId="9" borderId="2"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13" fillId="0" borderId="4" xfId="0" applyFont="1" applyFill="1" applyBorder="1" applyAlignment="1">
      <alignment vertical="center"/>
    </xf>
    <xf numFmtId="0" fontId="13" fillId="0" borderId="4" xfId="0" applyFont="1" applyFill="1" applyBorder="1" applyAlignment="1">
      <alignment horizontal="center" vertical="center"/>
    </xf>
    <xf numFmtId="0" fontId="13" fillId="0" borderId="10" xfId="0" applyFont="1" applyBorder="1" applyAlignment="1">
      <alignment horizontal="left" vertical="center"/>
    </xf>
    <xf numFmtId="0" fontId="13" fillId="0" borderId="10" xfId="0" applyFont="1" applyBorder="1" applyAlignment="1">
      <alignment horizontal="center" vertical="center"/>
    </xf>
    <xf numFmtId="0" fontId="2" fillId="0" borderId="4" xfId="0" applyFont="1" applyBorder="1" applyAlignment="1">
      <alignment horizontal="center"/>
    </xf>
    <xf numFmtId="0" fontId="2" fillId="7" borderId="4" xfId="0" applyFont="1" applyFill="1" applyBorder="1" applyAlignment="1">
      <alignment horizontal="center"/>
    </xf>
    <xf numFmtId="0" fontId="2" fillId="3" borderId="4" xfId="0" applyFont="1" applyFill="1" applyBorder="1" applyAlignment="1">
      <alignment horizontal="center"/>
    </xf>
    <xf numFmtId="0" fontId="2" fillId="5" borderId="4" xfId="0" applyFont="1" applyFill="1" applyBorder="1" applyAlignment="1">
      <alignment horizontal="center"/>
    </xf>
    <xf numFmtId="0" fontId="13" fillId="0" borderId="6" xfId="0" applyFont="1" applyBorder="1" applyAlignment="1">
      <alignment horizontal="left" vertical="center"/>
    </xf>
    <xf numFmtId="0" fontId="13" fillId="0" borderId="6" xfId="0" applyFont="1" applyBorder="1" applyAlignment="1">
      <alignment horizontal="center" vertical="center"/>
    </xf>
    <xf numFmtId="0" fontId="2" fillId="0" borderId="4" xfId="0" applyFont="1" applyFill="1" applyBorder="1" applyAlignment="1">
      <alignment horizontal="justify" vertical="center" wrapText="1"/>
    </xf>
    <xf numFmtId="0" fontId="21" fillId="0" borderId="4" xfId="0" applyFont="1" applyBorder="1" applyAlignment="1">
      <alignment vertical="center" wrapText="1"/>
    </xf>
    <xf numFmtId="0" fontId="21" fillId="0" borderId="4" xfId="0" applyFont="1" applyBorder="1" applyAlignment="1">
      <alignment horizontal="left" vertical="center" wrapText="1"/>
    </xf>
    <xf numFmtId="0" fontId="21" fillId="0" borderId="4" xfId="0" applyFont="1" applyFill="1" applyBorder="1" applyAlignment="1">
      <alignment vertical="center" wrapText="1"/>
    </xf>
    <xf numFmtId="0" fontId="21" fillId="0" borderId="4" xfId="0" applyFont="1" applyBorder="1" applyAlignment="1">
      <alignment horizontal="left" vertical="center" wrapText="1"/>
    </xf>
    <xf numFmtId="0" fontId="21" fillId="5" borderId="4"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4" xfId="0" applyFont="1" applyBorder="1" applyAlignment="1">
      <alignment vertical="center"/>
    </xf>
    <xf numFmtId="0" fontId="21" fillId="0" borderId="4" xfId="0" applyFont="1" applyBorder="1" applyAlignment="1">
      <alignment horizontal="left" vertical="center"/>
    </xf>
    <xf numFmtId="0" fontId="21" fillId="5" borderId="4" xfId="0" applyFont="1" applyFill="1" applyBorder="1" applyAlignment="1">
      <alignment horizontal="left" vertical="center"/>
    </xf>
    <xf numFmtId="0" fontId="60" fillId="0" borderId="4" xfId="0" applyFont="1" applyBorder="1"/>
    <xf numFmtId="0" fontId="21" fillId="5" borderId="4" xfId="0" applyFont="1" applyFill="1" applyBorder="1" applyAlignment="1">
      <alignment vertical="center"/>
    </xf>
    <xf numFmtId="0" fontId="21" fillId="0" borderId="6" xfId="0" applyFont="1" applyFill="1" applyBorder="1" applyAlignment="1">
      <alignment horizontal="left" vertical="center" wrapText="1"/>
    </xf>
    <xf numFmtId="0" fontId="39" fillId="0" borderId="4" xfId="0" applyFont="1" applyBorder="1" applyAlignment="1">
      <alignment vertical="center"/>
    </xf>
    <xf numFmtId="6" fontId="39" fillId="0" borderId="4" xfId="0" applyNumberFormat="1" applyFont="1" applyBorder="1" applyAlignment="1">
      <alignment horizontal="right" vertical="center"/>
    </xf>
    <xf numFmtId="0" fontId="39" fillId="0" borderId="4" xfId="0" applyFont="1" applyBorder="1" applyAlignment="1">
      <alignment horizontal="center" vertical="center"/>
    </xf>
    <xf numFmtId="0" fontId="39" fillId="0" borderId="4" xfId="0" applyNumberFormat="1" applyFont="1" applyFill="1" applyBorder="1" applyAlignment="1">
      <alignment horizontal="center" vertical="center"/>
    </xf>
    <xf numFmtId="9" fontId="39" fillId="10" borderId="4" xfId="0" applyNumberFormat="1" applyFont="1" applyFill="1" applyBorder="1" applyAlignment="1">
      <alignment horizontal="center" vertical="center" wrapText="1"/>
    </xf>
    <xf numFmtId="6" fontId="39" fillId="10" borderId="4" xfId="0" applyNumberFormat="1" applyFont="1" applyFill="1" applyBorder="1" applyAlignment="1">
      <alignment vertical="center"/>
    </xf>
    <xf numFmtId="0" fontId="39" fillId="0" borderId="4" xfId="0" applyFont="1" applyBorder="1" applyAlignment="1">
      <alignment vertical="center" wrapText="1"/>
    </xf>
    <xf numFmtId="0" fontId="39" fillId="5" borderId="4" xfId="0" applyFont="1" applyFill="1" applyBorder="1" applyAlignment="1">
      <alignment horizontal="center"/>
    </xf>
    <xf numFmtId="0" fontId="39" fillId="5" borderId="4" xfId="0" applyFont="1" applyFill="1" applyBorder="1" applyAlignment="1">
      <alignment vertical="center" wrapText="1"/>
    </xf>
    <xf numFmtId="0" fontId="31" fillId="16" borderId="4" xfId="1" applyFont="1" applyFill="1" applyBorder="1" applyAlignment="1">
      <alignment horizontal="right" vertical="center"/>
    </xf>
    <xf numFmtId="164" fontId="39" fillId="0" borderId="4" xfId="0" applyNumberFormat="1" applyFont="1" applyBorder="1" applyAlignment="1">
      <alignment horizontal="center" vertical="center" wrapText="1"/>
    </xf>
    <xf numFmtId="0" fontId="39" fillId="16" borderId="4" xfId="0" applyFont="1" applyFill="1" applyBorder="1" applyAlignment="1">
      <alignment horizontal="center" vertical="center"/>
    </xf>
    <xf numFmtId="0" fontId="39" fillId="2" borderId="4" xfId="0" applyFont="1" applyFill="1" applyBorder="1" applyAlignment="1">
      <alignment horizontal="left"/>
    </xf>
    <xf numFmtId="0" fontId="39" fillId="0" borderId="4" xfId="0" applyFont="1" applyFill="1" applyBorder="1" applyAlignment="1">
      <alignment horizontal="left"/>
    </xf>
    <xf numFmtId="9" fontId="39" fillId="0" borderId="0" xfId="0" applyNumberFormat="1" applyFont="1" applyFill="1" applyBorder="1" applyAlignment="1">
      <alignment horizontal="center" vertical="center" wrapText="1"/>
    </xf>
    <xf numFmtId="6" fontId="39" fillId="0" borderId="0" xfId="0" applyNumberFormat="1" applyFont="1" applyFill="1" applyBorder="1" applyAlignment="1">
      <alignment vertical="center"/>
    </xf>
    <xf numFmtId="0" fontId="39" fillId="0" borderId="0" xfId="0" applyFont="1" applyFill="1" applyBorder="1"/>
    <xf numFmtId="0" fontId="52" fillId="0" borderId="4" xfId="0" applyFont="1" applyBorder="1"/>
    <xf numFmtId="0" fontId="52" fillId="0" borderId="4" xfId="0" applyFont="1" applyFill="1" applyBorder="1"/>
    <xf numFmtId="0" fontId="52" fillId="0" borderId="10" xfId="0" applyFont="1" applyBorder="1"/>
    <xf numFmtId="0" fontId="52" fillId="0" borderId="10" xfId="0" applyFont="1" applyFill="1" applyBorder="1"/>
    <xf numFmtId="0" fontId="39" fillId="0" borderId="4" xfId="0" applyFont="1" applyFill="1" applyBorder="1" applyAlignment="1">
      <alignment vertical="center"/>
    </xf>
    <xf numFmtId="0" fontId="26" fillId="0" borderId="4" xfId="0" applyFont="1" applyFill="1" applyBorder="1" applyAlignment="1">
      <alignment horizontal="center" vertical="center" wrapText="1"/>
    </xf>
    <xf numFmtId="164" fontId="39" fillId="0" borderId="4" xfId="0" applyNumberFormat="1" applyFont="1" applyBorder="1" applyAlignment="1">
      <alignment horizontal="right"/>
    </xf>
    <xf numFmtId="0" fontId="39" fillId="0" borderId="4" xfId="0" applyNumberFormat="1" applyFont="1" applyBorder="1" applyAlignment="1">
      <alignment horizontal="center" vertical="center"/>
    </xf>
    <xf numFmtId="164" fontId="39" fillId="0" borderId="4" xfId="0" applyNumberFormat="1" applyFont="1" applyBorder="1" applyAlignment="1">
      <alignment horizontal="right" vertical="center"/>
    </xf>
    <xf numFmtId="6" fontId="39" fillId="0" borderId="4" xfId="0" applyNumberFormat="1" applyFont="1" applyBorder="1" applyAlignment="1">
      <alignment horizontal="center" vertical="center"/>
    </xf>
    <xf numFmtId="6" fontId="39" fillId="0" borderId="4" xfId="0" applyNumberFormat="1" applyFont="1" applyBorder="1"/>
    <xf numFmtId="0" fontId="39" fillId="0" borderId="4" xfId="0" applyFont="1" applyBorder="1" applyAlignment="1">
      <alignment horizontal="center"/>
    </xf>
    <xf numFmtId="0" fontId="39" fillId="0" borderId="4" xfId="0" applyNumberFormat="1" applyFont="1" applyBorder="1" applyAlignment="1">
      <alignment horizontal="center"/>
    </xf>
    <xf numFmtId="6" fontId="39" fillId="0" borderId="4" xfId="0" applyNumberFormat="1" applyFont="1" applyBorder="1" applyAlignment="1">
      <alignment horizontal="right"/>
    </xf>
    <xf numFmtId="6" fontId="39" fillId="2" borderId="4" xfId="0" applyNumberFormat="1" applyFont="1" applyFill="1" applyBorder="1" applyAlignment="1">
      <alignment horizontal="center"/>
    </xf>
    <xf numFmtId="0" fontId="39" fillId="2" borderId="4" xfId="0" applyNumberFormat="1" applyFont="1" applyFill="1" applyBorder="1" applyAlignment="1">
      <alignment horizontal="center"/>
    </xf>
    <xf numFmtId="0" fontId="39" fillId="2" borderId="4" xfId="0" applyFont="1" applyFill="1" applyBorder="1"/>
    <xf numFmtId="0" fontId="39" fillId="2" borderId="4" xfId="0" applyFont="1" applyFill="1" applyBorder="1" applyAlignment="1">
      <alignment horizontal="center"/>
    </xf>
    <xf numFmtId="0" fontId="39" fillId="0" borderId="4" xfId="0" applyFont="1" applyBorder="1" applyAlignment="1">
      <alignment horizontal="left" vertical="center"/>
    </xf>
    <xf numFmtId="6" fontId="39" fillId="2" borderId="4" xfId="0" applyNumberFormat="1" applyFont="1" applyFill="1" applyBorder="1"/>
    <xf numFmtId="6" fontId="39" fillId="10" borderId="10" xfId="0" applyNumberFormat="1" applyFont="1" applyFill="1" applyBorder="1" applyAlignment="1">
      <alignment horizontal="right" vertical="center"/>
    </xf>
    <xf numFmtId="0" fontId="52" fillId="0" borderId="4" xfId="0" applyFont="1" applyBorder="1" applyAlignment="1">
      <alignment horizontal="center" vertical="center"/>
    </xf>
    <xf numFmtId="6" fontId="39" fillId="10" borderId="6" xfId="0" applyNumberFormat="1" applyFont="1" applyFill="1" applyBorder="1" applyAlignment="1">
      <alignment horizontal="right" vertical="center"/>
    </xf>
    <xf numFmtId="6" fontId="39" fillId="0" borderId="4" xfId="0" applyNumberFormat="1" applyFont="1" applyBorder="1" applyAlignment="1">
      <alignment vertical="center"/>
    </xf>
    <xf numFmtId="164" fontId="39" fillId="0" borderId="4" xfId="0" applyNumberFormat="1" applyFont="1" applyBorder="1" applyAlignment="1">
      <alignment horizontal="center" vertical="center"/>
    </xf>
    <xf numFmtId="0" fontId="39" fillId="0" borderId="0" xfId="0" applyFont="1" applyFill="1" applyBorder="1" applyAlignment="1">
      <alignment vertical="center"/>
    </xf>
    <xf numFmtId="0" fontId="26" fillId="18" borderId="3" xfId="0" applyFont="1" applyFill="1" applyBorder="1" applyAlignment="1">
      <alignment horizontal="center" vertical="center" wrapText="1"/>
    </xf>
    <xf numFmtId="0" fontId="26" fillId="18" borderId="0" xfId="0" applyFont="1" applyFill="1" applyBorder="1" applyAlignment="1">
      <alignment horizontal="center" vertical="center" wrapText="1"/>
    </xf>
    <xf numFmtId="0" fontId="26" fillId="18" borderId="12"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6" fillId="9" borderId="0"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15" borderId="3" xfId="0" applyFont="1" applyFill="1" applyBorder="1" applyAlignment="1">
      <alignment horizontal="center" vertical="center" wrapText="1"/>
    </xf>
    <xf numFmtId="0" fontId="26" fillId="15" borderId="0" xfId="0" applyFont="1" applyFill="1" applyBorder="1" applyAlignment="1">
      <alignment horizontal="center" vertical="center" wrapText="1"/>
    </xf>
    <xf numFmtId="0" fontId="26" fillId="15" borderId="12" xfId="0" applyFont="1" applyFill="1" applyBorder="1" applyAlignment="1">
      <alignment horizontal="center" vertical="center" wrapText="1"/>
    </xf>
    <xf numFmtId="0" fontId="26" fillId="14" borderId="3" xfId="0" applyFont="1" applyFill="1" applyBorder="1" applyAlignment="1">
      <alignment horizontal="center" vertical="center" wrapText="1"/>
    </xf>
    <xf numFmtId="0" fontId="26" fillId="14" borderId="0" xfId="0" applyFont="1" applyFill="1" applyBorder="1" applyAlignment="1">
      <alignment horizontal="center" vertical="center" wrapText="1"/>
    </xf>
    <xf numFmtId="0" fontId="26" fillId="14" borderId="12"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6" fillId="13" borderId="0" xfId="0" applyFont="1" applyFill="1" applyBorder="1" applyAlignment="1">
      <alignment horizontal="center" vertical="center" wrapText="1"/>
    </xf>
    <xf numFmtId="0" fontId="26" fillId="13" borderId="12" xfId="0" applyFont="1" applyFill="1" applyBorder="1" applyAlignment="1">
      <alignment horizontal="center" vertical="center" wrapText="1"/>
    </xf>
  </cellXfs>
  <cellStyles count="3">
    <cellStyle name="Hiperpovezava" xfId="1" builtinId="8"/>
    <cellStyle name="Navadno" xfId="0" builtinId="0"/>
    <cellStyle name="Odstotek" xfId="2" builtinId="5"/>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15240</xdr:colOff>
      <xdr:row>31</xdr:row>
      <xdr:rowOff>30480</xdr:rowOff>
    </xdr:from>
    <xdr:to>
      <xdr:col>2</xdr:col>
      <xdr:colOff>2918460</xdr:colOff>
      <xdr:row>54</xdr:row>
      <xdr:rowOff>68580</xdr:rowOff>
    </xdr:to>
    <xdr:pic>
      <xdr:nvPicPr>
        <xdr:cNvPr id="2" name="Slika 10">
          <a:extLst>
            <a:ext uri="{FF2B5EF4-FFF2-40B4-BE49-F238E27FC236}">
              <a16:creationId xmlns:a16="http://schemas.microsoft.com/office/drawing/2014/main" id="{ADF6C01C-BBF0-45AF-8762-91091955B9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0" y="5722620"/>
          <a:ext cx="5554980" cy="4244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45</xdr:row>
      <xdr:rowOff>22860</xdr:rowOff>
    </xdr:from>
    <xdr:to>
      <xdr:col>1</xdr:col>
      <xdr:colOff>1511935</xdr:colOff>
      <xdr:row>52</xdr:row>
      <xdr:rowOff>19050</xdr:rowOff>
    </xdr:to>
    <xdr:pic>
      <xdr:nvPicPr>
        <xdr:cNvPr id="3" name="Slika 2">
          <a:extLst>
            <a:ext uri="{FF2B5EF4-FFF2-40B4-BE49-F238E27FC236}">
              <a16:creationId xmlns:a16="http://schemas.microsoft.com/office/drawing/2014/main" id="{8E9E2E2B-065F-41FE-AC8F-8375E1A9E38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33337"/>
        <a:stretch/>
      </xdr:blipFill>
      <xdr:spPr bwMode="auto">
        <a:xfrm>
          <a:off x="1203960" y="8275320"/>
          <a:ext cx="1435735" cy="12763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76200</xdr:colOff>
      <xdr:row>52</xdr:row>
      <xdr:rowOff>22860</xdr:rowOff>
    </xdr:from>
    <xdr:to>
      <xdr:col>1</xdr:col>
      <xdr:colOff>1511300</xdr:colOff>
      <xdr:row>53</xdr:row>
      <xdr:rowOff>159385</xdr:rowOff>
    </xdr:to>
    <xdr:pic>
      <xdr:nvPicPr>
        <xdr:cNvPr id="4" name="Slika 3">
          <a:extLst>
            <a:ext uri="{FF2B5EF4-FFF2-40B4-BE49-F238E27FC236}">
              <a16:creationId xmlns:a16="http://schemas.microsoft.com/office/drawing/2014/main" id="{843D8EBB-A6D0-485C-9F34-ACE868A63AE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83293"/>
        <a:stretch/>
      </xdr:blipFill>
      <xdr:spPr bwMode="auto">
        <a:xfrm>
          <a:off x="1203960" y="9555480"/>
          <a:ext cx="1435100" cy="31940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11907</xdr:colOff>
      <xdr:row>71</xdr:row>
      <xdr:rowOff>0</xdr:rowOff>
    </xdr:from>
    <xdr:to>
      <xdr:col>5</xdr:col>
      <xdr:colOff>1285875</xdr:colOff>
      <xdr:row>96</xdr:row>
      <xdr:rowOff>138433</xdr:rowOff>
    </xdr:to>
    <xdr:pic>
      <xdr:nvPicPr>
        <xdr:cNvPr id="2" name="Slika 1">
          <a:extLst>
            <a:ext uri="{FF2B5EF4-FFF2-40B4-BE49-F238E27FC236}">
              <a16:creationId xmlns:a16="http://schemas.microsoft.com/office/drawing/2014/main" id="{F7C20757-D505-4FE6-9902-F2E6628009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7407" y="18383250"/>
          <a:ext cx="8215312" cy="4900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nvis.app/3cN6Jq?fbclid=IwZXh0bgNhZW0CMTAAAR3LDkaGbz1GuWWjaRe-wQjA2xow0bAZ7kOtILLJuSX6FRexOs3EYHKdQDQ_aem_Co7FmPNVlZhBngQwj2H23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1"/>
  <sheetViews>
    <sheetView topLeftCell="A28" workbookViewId="0">
      <selection activeCell="B6" sqref="B6"/>
    </sheetView>
  </sheetViews>
  <sheetFormatPr defaultRowHeight="15" x14ac:dyDescent="0.25"/>
  <cols>
    <col min="1" max="1" width="16.42578125" customWidth="1"/>
    <col min="2" max="2" width="38.7109375" customWidth="1"/>
    <col min="3" max="3" width="42.7109375" customWidth="1"/>
  </cols>
  <sheetData>
    <row r="1" spans="1:3" ht="15.75" x14ac:dyDescent="0.25">
      <c r="A1" s="4" t="s">
        <v>0</v>
      </c>
      <c r="C1" s="7" t="s">
        <v>266</v>
      </c>
    </row>
    <row r="3" spans="1:3" x14ac:dyDescent="0.25">
      <c r="A3" s="5" t="s">
        <v>1</v>
      </c>
      <c r="B3" s="6" t="s">
        <v>263</v>
      </c>
      <c r="C3" s="6" t="s">
        <v>267</v>
      </c>
    </row>
    <row r="4" spans="1:3" x14ac:dyDescent="0.25">
      <c r="A4" t="s">
        <v>2</v>
      </c>
      <c r="B4" s="3" t="s">
        <v>3</v>
      </c>
      <c r="C4" s="3" t="s">
        <v>26</v>
      </c>
    </row>
    <row r="5" spans="1:3" x14ac:dyDescent="0.25">
      <c r="B5" s="3" t="s">
        <v>4</v>
      </c>
      <c r="C5" s="3" t="s">
        <v>27</v>
      </c>
    </row>
    <row r="6" spans="1:3" x14ac:dyDescent="0.25">
      <c r="B6" s="3" t="s">
        <v>5</v>
      </c>
      <c r="C6" s="3" t="s">
        <v>28</v>
      </c>
    </row>
    <row r="7" spans="1:3" x14ac:dyDescent="0.25">
      <c r="B7" s="3" t="s">
        <v>6</v>
      </c>
      <c r="C7" s="3" t="s">
        <v>29</v>
      </c>
    </row>
    <row r="8" spans="1:3" x14ac:dyDescent="0.25">
      <c r="B8" s="3" t="s">
        <v>7</v>
      </c>
      <c r="C8" s="3"/>
    </row>
    <row r="9" spans="1:3" x14ac:dyDescent="0.25">
      <c r="B9" s="3" t="s">
        <v>8</v>
      </c>
      <c r="C9" s="3"/>
    </row>
    <row r="10" spans="1:3" x14ac:dyDescent="0.25">
      <c r="A10" s="1"/>
      <c r="B10" s="2"/>
      <c r="C10" s="2"/>
    </row>
    <row r="11" spans="1:3" x14ac:dyDescent="0.25">
      <c r="A11" t="s">
        <v>9</v>
      </c>
      <c r="B11" s="3" t="s">
        <v>10</v>
      </c>
      <c r="C11" s="3"/>
    </row>
    <row r="12" spans="1:3" x14ac:dyDescent="0.25">
      <c r="B12" s="3" t="s">
        <v>11</v>
      </c>
      <c r="C12" s="3"/>
    </row>
    <row r="13" spans="1:3" x14ac:dyDescent="0.25">
      <c r="B13" s="3" t="s">
        <v>12</v>
      </c>
      <c r="C13" s="3" t="s">
        <v>30</v>
      </c>
    </row>
    <row r="14" spans="1:3" x14ac:dyDescent="0.25">
      <c r="B14" s="3" t="s">
        <v>13</v>
      </c>
      <c r="C14" s="3"/>
    </row>
    <row r="15" spans="1:3" x14ac:dyDescent="0.25">
      <c r="A15" s="1"/>
      <c r="B15" s="2"/>
      <c r="C15" s="2"/>
    </row>
    <row r="16" spans="1:3" x14ac:dyDescent="0.25">
      <c r="A16" t="s">
        <v>14</v>
      </c>
      <c r="B16" s="3" t="s">
        <v>15</v>
      </c>
      <c r="C16" s="3"/>
    </row>
    <row r="17" spans="1:3" x14ac:dyDescent="0.25">
      <c r="B17" s="3" t="s">
        <v>16</v>
      </c>
      <c r="C17" s="3" t="s">
        <v>31</v>
      </c>
    </row>
    <row r="18" spans="1:3" x14ac:dyDescent="0.25">
      <c r="B18" s="3" t="s">
        <v>17</v>
      </c>
      <c r="C18" s="3"/>
    </row>
    <row r="19" spans="1:3" x14ac:dyDescent="0.25">
      <c r="B19" s="3" t="s">
        <v>18</v>
      </c>
      <c r="C19" s="3"/>
    </row>
    <row r="20" spans="1:3" x14ac:dyDescent="0.25">
      <c r="B20" s="3" t="s">
        <v>19</v>
      </c>
      <c r="C20" s="3"/>
    </row>
    <row r="21" spans="1:3" x14ac:dyDescent="0.25">
      <c r="B21" s="3" t="s">
        <v>20</v>
      </c>
      <c r="C21" s="3"/>
    </row>
    <row r="22" spans="1:3" x14ac:dyDescent="0.25">
      <c r="A22" s="1"/>
      <c r="B22" s="2"/>
      <c r="C22" s="2"/>
    </row>
    <row r="23" spans="1:3" x14ac:dyDescent="0.25">
      <c r="A23" t="s">
        <v>21</v>
      </c>
      <c r="B23" s="3" t="s">
        <v>32</v>
      </c>
      <c r="C23" s="3"/>
    </row>
    <row r="24" spans="1:3" x14ac:dyDescent="0.25">
      <c r="B24" s="3" t="s">
        <v>22</v>
      </c>
      <c r="C24" s="3" t="s">
        <v>33</v>
      </c>
    </row>
    <row r="25" spans="1:3" x14ac:dyDescent="0.25">
      <c r="B25" s="3" t="s">
        <v>23</v>
      </c>
      <c r="C25" s="3"/>
    </row>
    <row r="26" spans="1:3" x14ac:dyDescent="0.25">
      <c r="B26" s="3" t="s">
        <v>24</v>
      </c>
      <c r="C26" s="3" t="s">
        <v>34</v>
      </c>
    </row>
    <row r="27" spans="1:3" x14ac:dyDescent="0.25">
      <c r="B27" s="3" t="s">
        <v>25</v>
      </c>
      <c r="C27" s="3" t="s">
        <v>35</v>
      </c>
    </row>
    <row r="28" spans="1:3" x14ac:dyDescent="0.25">
      <c r="A28" s="1"/>
      <c r="B28" s="2"/>
      <c r="C28" s="2"/>
    </row>
    <row r="31" spans="1:3" x14ac:dyDescent="0.25">
      <c r="A31" s="161" t="s">
        <v>307</v>
      </c>
      <c r="B31" s="162" t="s">
        <v>308</v>
      </c>
    </row>
  </sheetData>
  <hyperlinks>
    <hyperlink ref="B31" r:id="rId1" display="https://canvis.app/3cN6Jq?fbclid=IwZXh0bgNhZW0CMTAAAR3LDkaGbz1GuWWjaRe-wQjA2xow0bAZ7kOtILLJuSX6FRexOs3EYHKdQDQ_aem_Co7FmPNVlZhBngQwj2H23w" xr:uid="{A5A9D58D-1345-4229-804D-F9C0ED37A8A5}"/>
  </hyperlinks>
  <pageMargins left="0.7" right="0.7" top="0.75" bottom="0.75" header="0.3" footer="0.3"/>
  <pageSetup paperSize="9"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45360-4809-45DA-8130-A5BC94C7D1D4}">
  <sheetPr>
    <tabColor theme="5"/>
  </sheetPr>
  <dimension ref="A1:P38"/>
  <sheetViews>
    <sheetView topLeftCell="F10" workbookViewId="0">
      <selection activeCell="I8" sqref="I8"/>
    </sheetView>
  </sheetViews>
  <sheetFormatPr defaultRowHeight="15" x14ac:dyDescent="0.25"/>
  <cols>
    <col min="3" max="3" width="23.140625" hidden="1" customWidth="1"/>
    <col min="4" max="4" width="20.28515625" hidden="1" customWidth="1"/>
    <col min="5" max="5" width="21.7109375" hidden="1" customWidth="1"/>
    <col min="7" max="7" width="65.7109375" customWidth="1"/>
    <col min="8" max="8" width="15.85546875" customWidth="1"/>
    <col min="13" max="13" width="50.42578125" customWidth="1"/>
    <col min="14" max="14" width="23.7109375" customWidth="1"/>
    <col min="15" max="15" width="16" customWidth="1"/>
    <col min="16" max="16" width="27.28515625" hidden="1" customWidth="1"/>
  </cols>
  <sheetData>
    <row r="1" spans="1:16" ht="122.25" x14ac:dyDescent="0.25">
      <c r="A1" s="55" t="s">
        <v>114</v>
      </c>
      <c r="B1" s="55" t="s">
        <v>115</v>
      </c>
      <c r="C1" s="55" t="s">
        <v>116</v>
      </c>
      <c r="D1" s="55" t="s">
        <v>117</v>
      </c>
      <c r="E1" s="55" t="s">
        <v>118</v>
      </c>
      <c r="F1" s="55" t="s">
        <v>38</v>
      </c>
      <c r="G1" s="55" t="s">
        <v>119</v>
      </c>
      <c r="H1" s="56" t="s">
        <v>120</v>
      </c>
      <c r="I1" s="55" t="s">
        <v>121</v>
      </c>
      <c r="J1" s="141" t="s">
        <v>265</v>
      </c>
      <c r="K1" s="56" t="s">
        <v>122</v>
      </c>
      <c r="L1" s="55" t="s">
        <v>123</v>
      </c>
      <c r="M1" s="57" t="s">
        <v>124</v>
      </c>
      <c r="N1" s="57" t="s">
        <v>125</v>
      </c>
      <c r="O1" s="142" t="s">
        <v>264</v>
      </c>
      <c r="P1" s="58"/>
    </row>
    <row r="2" spans="1:16" x14ac:dyDescent="0.25">
      <c r="A2" s="59"/>
      <c r="B2" s="60"/>
      <c r="C2" s="61"/>
      <c r="D2" s="61"/>
      <c r="E2" s="61"/>
      <c r="F2" s="62"/>
      <c r="G2" s="62"/>
      <c r="H2" s="62"/>
      <c r="I2" s="60"/>
      <c r="J2" s="60"/>
      <c r="K2" s="63"/>
      <c r="L2" s="64"/>
      <c r="M2" s="57"/>
      <c r="N2" s="57"/>
      <c r="O2" s="57"/>
      <c r="P2" s="58"/>
    </row>
    <row r="3" spans="1:16" ht="21.75" customHeight="1" x14ac:dyDescent="0.25">
      <c r="A3" s="352" t="s">
        <v>113</v>
      </c>
      <c r="B3" s="65" t="s">
        <v>126</v>
      </c>
      <c r="C3" s="66"/>
      <c r="D3" s="66"/>
      <c r="E3" s="66"/>
      <c r="F3" s="354" t="s">
        <v>127</v>
      </c>
      <c r="G3" s="356" t="s">
        <v>128</v>
      </c>
      <c r="H3" s="358" t="s">
        <v>129</v>
      </c>
      <c r="I3" s="366">
        <v>0</v>
      </c>
      <c r="J3" s="368">
        <v>5</v>
      </c>
      <c r="K3" s="378" t="s">
        <v>130</v>
      </c>
      <c r="L3" s="380">
        <v>2030</v>
      </c>
      <c r="M3" s="382" t="s">
        <v>269</v>
      </c>
      <c r="N3" s="385" t="s">
        <v>131</v>
      </c>
      <c r="O3" s="393" t="s">
        <v>291</v>
      </c>
      <c r="P3" s="58"/>
    </row>
    <row r="4" spans="1:16" ht="21.75" customHeight="1" x14ac:dyDescent="0.25">
      <c r="A4" s="353"/>
      <c r="B4" s="65" t="s">
        <v>132</v>
      </c>
      <c r="C4" s="66"/>
      <c r="D4" s="66"/>
      <c r="E4" s="66"/>
      <c r="F4" s="355"/>
      <c r="G4" s="357"/>
      <c r="H4" s="359"/>
      <c r="I4" s="367"/>
      <c r="J4" s="369"/>
      <c r="K4" s="379"/>
      <c r="L4" s="381"/>
      <c r="M4" s="383"/>
      <c r="N4" s="386"/>
      <c r="O4" s="394"/>
      <c r="P4" s="58"/>
    </row>
    <row r="5" spans="1:16" ht="29.25" customHeight="1" x14ac:dyDescent="0.25">
      <c r="A5" s="353"/>
      <c r="B5" s="65" t="s">
        <v>133</v>
      </c>
      <c r="C5" s="66"/>
      <c r="D5" s="66"/>
      <c r="E5" s="66"/>
      <c r="F5" s="354" t="s">
        <v>134</v>
      </c>
      <c r="G5" s="370" t="s">
        <v>135</v>
      </c>
      <c r="H5" s="362" t="s">
        <v>136</v>
      </c>
      <c r="I5" s="372">
        <v>2</v>
      </c>
      <c r="J5" s="360">
        <v>20</v>
      </c>
      <c r="K5" s="378" t="s">
        <v>137</v>
      </c>
      <c r="L5" s="380">
        <v>2030</v>
      </c>
      <c r="M5" s="382" t="s">
        <v>270</v>
      </c>
      <c r="N5" s="386"/>
      <c r="O5" s="394"/>
      <c r="P5" s="396" t="s">
        <v>138</v>
      </c>
    </row>
    <row r="6" spans="1:16" ht="29.25" customHeight="1" x14ac:dyDescent="0.25">
      <c r="A6" s="353"/>
      <c r="B6" s="65" t="s">
        <v>139</v>
      </c>
      <c r="C6" s="66"/>
      <c r="D6" s="66"/>
      <c r="E6" s="66"/>
      <c r="F6" s="355"/>
      <c r="G6" s="371"/>
      <c r="H6" s="363"/>
      <c r="I6" s="373"/>
      <c r="J6" s="361"/>
      <c r="K6" s="379"/>
      <c r="L6" s="381"/>
      <c r="M6" s="383"/>
      <c r="N6" s="387"/>
      <c r="O6" s="395"/>
      <c r="P6" s="396"/>
    </row>
    <row r="7" spans="1:16" ht="45.6" customHeight="1" x14ac:dyDescent="0.25">
      <c r="A7" s="374" t="s">
        <v>2</v>
      </c>
      <c r="B7" s="376" t="s">
        <v>140</v>
      </c>
      <c r="C7" s="390" t="s">
        <v>141</v>
      </c>
      <c r="D7" s="390"/>
      <c r="E7" s="390" t="s">
        <v>142</v>
      </c>
      <c r="F7" s="67" t="s">
        <v>143</v>
      </c>
      <c r="G7" s="68" t="s">
        <v>144</v>
      </c>
      <c r="H7" s="69" t="s">
        <v>145</v>
      </c>
      <c r="I7" s="70">
        <v>0.17269999999999999</v>
      </c>
      <c r="J7" s="71">
        <f>I7+K7</f>
        <v>0.20269999999999999</v>
      </c>
      <c r="K7" s="72">
        <v>0.03</v>
      </c>
      <c r="L7" s="73">
        <v>2030</v>
      </c>
      <c r="M7" s="123" t="s">
        <v>271</v>
      </c>
      <c r="N7" s="385" t="s">
        <v>142</v>
      </c>
      <c r="O7" s="393" t="s">
        <v>292</v>
      </c>
      <c r="P7" s="58"/>
    </row>
    <row r="8" spans="1:16" ht="31.9" customHeight="1" x14ac:dyDescent="0.25">
      <c r="A8" s="375"/>
      <c r="B8" s="377"/>
      <c r="C8" s="391"/>
      <c r="D8" s="391"/>
      <c r="E8" s="392"/>
      <c r="F8" s="143" t="s">
        <v>146</v>
      </c>
      <c r="G8" s="74" t="s">
        <v>224</v>
      </c>
      <c r="H8" s="75" t="s">
        <v>147</v>
      </c>
      <c r="I8" s="76">
        <v>48</v>
      </c>
      <c r="J8" s="77">
        <f>I8-K8</f>
        <v>45</v>
      </c>
      <c r="K8" s="78">
        <v>3</v>
      </c>
      <c r="L8" s="73">
        <v>2030</v>
      </c>
      <c r="M8" s="123" t="s">
        <v>272</v>
      </c>
      <c r="N8" s="386"/>
      <c r="O8" s="394"/>
      <c r="P8" s="79" t="s">
        <v>148</v>
      </c>
    </row>
    <row r="9" spans="1:16" ht="39" customHeight="1" x14ac:dyDescent="0.25">
      <c r="A9" s="375"/>
      <c r="B9" s="377" t="s">
        <v>149</v>
      </c>
      <c r="C9" s="390" t="s">
        <v>150</v>
      </c>
      <c r="D9" s="390"/>
      <c r="E9" s="392"/>
      <c r="F9" s="143" t="s">
        <v>151</v>
      </c>
      <c r="G9" s="80" t="s">
        <v>223</v>
      </c>
      <c r="H9" s="81" t="s">
        <v>152</v>
      </c>
      <c r="I9" s="82">
        <v>0.13189999999999999</v>
      </c>
      <c r="J9" s="83">
        <f>I9+K9</f>
        <v>0.16189999999999999</v>
      </c>
      <c r="K9" s="84">
        <v>0.03</v>
      </c>
      <c r="L9" s="73">
        <v>2030</v>
      </c>
      <c r="M9" s="123" t="s">
        <v>273</v>
      </c>
      <c r="N9" s="386"/>
      <c r="O9" s="394"/>
      <c r="P9" s="85"/>
    </row>
    <row r="10" spans="1:16" ht="28.9" customHeight="1" x14ac:dyDescent="0.25">
      <c r="A10" s="375"/>
      <c r="B10" s="377"/>
      <c r="C10" s="392"/>
      <c r="D10" s="392"/>
      <c r="E10" s="392"/>
      <c r="F10" s="143" t="s">
        <v>153</v>
      </c>
      <c r="G10" s="74" t="s">
        <v>222</v>
      </c>
      <c r="H10" s="75" t="s">
        <v>136</v>
      </c>
      <c r="I10" s="76">
        <v>10</v>
      </c>
      <c r="J10" s="77">
        <f>I10+K10</f>
        <v>13</v>
      </c>
      <c r="K10" s="78">
        <v>3</v>
      </c>
      <c r="L10" s="73">
        <v>2030</v>
      </c>
      <c r="M10" s="124" t="s">
        <v>274</v>
      </c>
      <c r="N10" s="386"/>
      <c r="O10" s="394"/>
      <c r="P10" s="79" t="s">
        <v>154</v>
      </c>
    </row>
    <row r="11" spans="1:16" x14ac:dyDescent="0.25">
      <c r="A11" s="375"/>
      <c r="B11" s="377"/>
      <c r="C11" s="392"/>
      <c r="D11" s="392"/>
      <c r="E11" s="392"/>
      <c r="F11" s="405" t="s">
        <v>155</v>
      </c>
      <c r="G11" s="407" t="s">
        <v>221</v>
      </c>
      <c r="H11" s="362" t="s">
        <v>136</v>
      </c>
      <c r="I11" s="364" t="s">
        <v>156</v>
      </c>
      <c r="J11" s="360" t="s">
        <v>157</v>
      </c>
      <c r="K11" s="388" t="s">
        <v>158</v>
      </c>
      <c r="L11" s="416">
        <v>2030</v>
      </c>
      <c r="M11" s="413" t="s">
        <v>275</v>
      </c>
      <c r="N11" s="386"/>
      <c r="O11" s="394"/>
      <c r="P11" s="384" t="s">
        <v>159</v>
      </c>
    </row>
    <row r="12" spans="1:16" x14ac:dyDescent="0.25">
      <c r="A12" s="375"/>
      <c r="B12" s="377" t="s">
        <v>160</v>
      </c>
      <c r="C12" s="391"/>
      <c r="D12" s="391"/>
      <c r="E12" s="392"/>
      <c r="F12" s="406"/>
      <c r="G12" s="408"/>
      <c r="H12" s="363"/>
      <c r="I12" s="365"/>
      <c r="J12" s="361"/>
      <c r="K12" s="389"/>
      <c r="L12" s="416"/>
      <c r="M12" s="413"/>
      <c r="N12" s="386"/>
      <c r="O12" s="394"/>
      <c r="P12" s="384"/>
    </row>
    <row r="13" spans="1:16" ht="32.450000000000003" customHeight="1" x14ac:dyDescent="0.25">
      <c r="A13" s="375"/>
      <c r="B13" s="377"/>
      <c r="C13" s="86" t="s">
        <v>161</v>
      </c>
      <c r="D13" s="86"/>
      <c r="E13" s="392"/>
      <c r="F13" s="143" t="s">
        <v>162</v>
      </c>
      <c r="G13" s="80" t="s">
        <v>220</v>
      </c>
      <c r="H13" s="81" t="s">
        <v>163</v>
      </c>
      <c r="I13" s="82">
        <v>7.7600000000000002E-2</v>
      </c>
      <c r="J13" s="83">
        <f>I13+K13</f>
        <v>9.7600000000000006E-2</v>
      </c>
      <c r="K13" s="84">
        <v>0.02</v>
      </c>
      <c r="L13" s="73">
        <v>2030</v>
      </c>
      <c r="M13" s="123" t="s">
        <v>276</v>
      </c>
      <c r="N13" s="387"/>
      <c r="O13" s="395"/>
      <c r="P13" s="58"/>
    </row>
    <row r="14" spans="1:16" ht="31.9" customHeight="1" x14ac:dyDescent="0.25">
      <c r="A14" s="397" t="s">
        <v>9</v>
      </c>
      <c r="B14" s="399" t="s">
        <v>164</v>
      </c>
      <c r="C14" s="402" t="s">
        <v>165</v>
      </c>
      <c r="D14" s="402"/>
      <c r="E14" s="402" t="s">
        <v>166</v>
      </c>
      <c r="F14" s="87" t="s">
        <v>167</v>
      </c>
      <c r="G14" s="88" t="s">
        <v>168</v>
      </c>
      <c r="H14" s="69" t="s">
        <v>145</v>
      </c>
      <c r="I14" s="82">
        <v>6.5000000000000006E-3</v>
      </c>
      <c r="J14" s="83">
        <f>I14+K14</f>
        <v>2.6500000000000003E-2</v>
      </c>
      <c r="K14" s="84">
        <v>0.02</v>
      </c>
      <c r="L14" s="73">
        <v>2030</v>
      </c>
      <c r="M14" s="123" t="s">
        <v>277</v>
      </c>
      <c r="N14" s="385" t="s">
        <v>166</v>
      </c>
      <c r="O14" s="393" t="s">
        <v>293</v>
      </c>
      <c r="P14" s="58"/>
    </row>
    <row r="15" spans="1:16" ht="31.9" customHeight="1" x14ac:dyDescent="0.25">
      <c r="A15" s="398"/>
      <c r="B15" s="400"/>
      <c r="C15" s="403"/>
      <c r="D15" s="403"/>
      <c r="E15" s="403"/>
      <c r="F15" s="144" t="s">
        <v>169</v>
      </c>
      <c r="G15" s="89" t="s">
        <v>225</v>
      </c>
      <c r="H15" s="81" t="s">
        <v>163</v>
      </c>
      <c r="I15" s="82">
        <v>4.5700000000000005E-2</v>
      </c>
      <c r="J15" s="83">
        <f>I15+K15</f>
        <v>6.5700000000000008E-2</v>
      </c>
      <c r="K15" s="84">
        <v>0.02</v>
      </c>
      <c r="L15" s="73">
        <v>2030</v>
      </c>
      <c r="M15" s="123" t="s">
        <v>278</v>
      </c>
      <c r="N15" s="386"/>
      <c r="O15" s="394"/>
      <c r="P15" s="58"/>
    </row>
    <row r="16" spans="1:16" ht="29.45" customHeight="1" x14ac:dyDescent="0.25">
      <c r="A16" s="398"/>
      <c r="B16" s="400"/>
      <c r="C16" s="403"/>
      <c r="D16" s="403"/>
      <c r="E16" s="403"/>
      <c r="F16" s="144" t="s">
        <v>170</v>
      </c>
      <c r="G16" s="90" t="s">
        <v>226</v>
      </c>
      <c r="H16" s="91" t="s">
        <v>136</v>
      </c>
      <c r="I16" s="92" t="s">
        <v>171</v>
      </c>
      <c r="J16" s="77" t="s">
        <v>172</v>
      </c>
      <c r="K16" s="78" t="s">
        <v>173</v>
      </c>
      <c r="L16" s="73">
        <v>2030</v>
      </c>
      <c r="M16" s="123" t="s">
        <v>279</v>
      </c>
      <c r="N16" s="386"/>
      <c r="O16" s="394"/>
      <c r="P16" s="58"/>
    </row>
    <row r="17" spans="1:16" x14ac:dyDescent="0.25">
      <c r="A17" s="398"/>
      <c r="B17" s="401"/>
      <c r="C17" s="403"/>
      <c r="D17" s="403"/>
      <c r="E17" s="403"/>
      <c r="F17" s="419" t="s">
        <v>174</v>
      </c>
      <c r="G17" s="423" t="s">
        <v>227</v>
      </c>
      <c r="H17" s="425" t="s">
        <v>152</v>
      </c>
      <c r="I17" s="427">
        <v>1.23E-2</v>
      </c>
      <c r="J17" s="429">
        <f>I17+K17</f>
        <v>3.2300000000000002E-2</v>
      </c>
      <c r="K17" s="409">
        <v>0.02</v>
      </c>
      <c r="L17" s="411">
        <v>2030</v>
      </c>
      <c r="M17" s="413" t="s">
        <v>280</v>
      </c>
      <c r="N17" s="386"/>
      <c r="O17" s="394"/>
      <c r="P17" s="417"/>
    </row>
    <row r="18" spans="1:16" ht="18.75" x14ac:dyDescent="0.25">
      <c r="A18" s="398"/>
      <c r="B18" s="93" t="s">
        <v>175</v>
      </c>
      <c r="C18" s="404"/>
      <c r="D18" s="404"/>
      <c r="E18" s="403"/>
      <c r="F18" s="420"/>
      <c r="G18" s="424"/>
      <c r="H18" s="426"/>
      <c r="I18" s="428"/>
      <c r="J18" s="430"/>
      <c r="K18" s="410"/>
      <c r="L18" s="412"/>
      <c r="M18" s="413"/>
      <c r="N18" s="386"/>
      <c r="O18" s="394"/>
      <c r="P18" s="417"/>
    </row>
    <row r="19" spans="1:16" ht="27.6" customHeight="1" x14ac:dyDescent="0.25">
      <c r="A19" s="398"/>
      <c r="B19" s="418" t="s">
        <v>176</v>
      </c>
      <c r="C19" s="402" t="s">
        <v>177</v>
      </c>
      <c r="D19" s="402"/>
      <c r="E19" s="403"/>
      <c r="F19" s="144" t="s">
        <v>178</v>
      </c>
      <c r="G19" s="74" t="s">
        <v>228</v>
      </c>
      <c r="H19" s="75" t="s">
        <v>179</v>
      </c>
      <c r="I19" s="94">
        <v>84</v>
      </c>
      <c r="J19" s="95">
        <f>I19*1.03</f>
        <v>86.52</v>
      </c>
      <c r="K19" s="84">
        <v>0.03</v>
      </c>
      <c r="L19" s="73">
        <v>2030</v>
      </c>
      <c r="M19" s="125" t="s">
        <v>281</v>
      </c>
      <c r="N19" s="386"/>
      <c r="O19" s="394"/>
      <c r="P19" s="96" t="s">
        <v>180</v>
      </c>
    </row>
    <row r="20" spans="1:16" x14ac:dyDescent="0.25">
      <c r="A20" s="398"/>
      <c r="B20" s="418"/>
      <c r="C20" s="404"/>
      <c r="D20" s="404"/>
      <c r="E20" s="404"/>
      <c r="F20" s="419" t="s">
        <v>181</v>
      </c>
      <c r="G20" s="370" t="s">
        <v>229</v>
      </c>
      <c r="H20" s="358" t="s">
        <v>136</v>
      </c>
      <c r="I20" s="421">
        <v>1</v>
      </c>
      <c r="J20" s="360">
        <f>I20+K20</f>
        <v>6</v>
      </c>
      <c r="K20" s="388">
        <v>5</v>
      </c>
      <c r="L20" s="414">
        <v>2030</v>
      </c>
      <c r="M20" s="382" t="s">
        <v>282</v>
      </c>
      <c r="N20" s="386"/>
      <c r="O20" s="394"/>
      <c r="P20" s="58" t="s">
        <v>182</v>
      </c>
    </row>
    <row r="21" spans="1:16" ht="13.15" customHeight="1" x14ac:dyDescent="0.25">
      <c r="A21" s="97"/>
      <c r="B21" s="418"/>
      <c r="C21" s="98"/>
      <c r="D21" s="98"/>
      <c r="E21" s="99"/>
      <c r="F21" s="420"/>
      <c r="G21" s="371"/>
      <c r="H21" s="359"/>
      <c r="I21" s="422"/>
      <c r="J21" s="361"/>
      <c r="K21" s="389"/>
      <c r="L21" s="415"/>
      <c r="M21" s="383"/>
      <c r="N21" s="387"/>
      <c r="O21" s="395"/>
      <c r="P21" s="58"/>
    </row>
    <row r="22" spans="1:16" ht="37.15" customHeight="1" x14ac:dyDescent="0.25">
      <c r="A22" s="431" t="s">
        <v>14</v>
      </c>
      <c r="B22" s="100" t="s">
        <v>183</v>
      </c>
      <c r="C22" s="101" t="s">
        <v>184</v>
      </c>
      <c r="D22" s="101"/>
      <c r="E22" s="433" t="s">
        <v>185</v>
      </c>
      <c r="F22" s="102" t="s">
        <v>186</v>
      </c>
      <c r="G22" s="74" t="s">
        <v>187</v>
      </c>
      <c r="H22" s="75" t="s">
        <v>136</v>
      </c>
      <c r="I22" s="76">
        <v>110</v>
      </c>
      <c r="J22" s="77">
        <f>I22+K22</f>
        <v>140</v>
      </c>
      <c r="K22" s="78">
        <v>30</v>
      </c>
      <c r="L22" s="73">
        <v>2030</v>
      </c>
      <c r="M22" s="123" t="s">
        <v>283</v>
      </c>
      <c r="N22" s="385" t="s">
        <v>268</v>
      </c>
      <c r="O22" s="393" t="s">
        <v>294</v>
      </c>
      <c r="P22" s="85" t="s">
        <v>188</v>
      </c>
    </row>
    <row r="23" spans="1:16" ht="31.9" customHeight="1" x14ac:dyDescent="0.25">
      <c r="A23" s="432"/>
      <c r="B23" s="100" t="s">
        <v>189</v>
      </c>
      <c r="C23" s="103"/>
      <c r="D23" s="103"/>
      <c r="E23" s="434"/>
      <c r="F23" s="145" t="s">
        <v>190</v>
      </c>
      <c r="G23" s="74" t="s">
        <v>230</v>
      </c>
      <c r="H23" s="75" t="s">
        <v>136</v>
      </c>
      <c r="I23" s="76">
        <v>6</v>
      </c>
      <c r="J23" s="104">
        <f>I23+K23</f>
        <v>11</v>
      </c>
      <c r="K23" s="78">
        <v>5</v>
      </c>
      <c r="L23" s="73">
        <v>2030</v>
      </c>
      <c r="M23" s="123" t="s">
        <v>284</v>
      </c>
      <c r="N23" s="386"/>
      <c r="O23" s="394"/>
      <c r="P23" s="79" t="s">
        <v>191</v>
      </c>
    </row>
    <row r="24" spans="1:16" ht="40.9" customHeight="1" x14ac:dyDescent="0.25">
      <c r="A24" s="432"/>
      <c r="B24" s="436" t="s">
        <v>192</v>
      </c>
      <c r="C24" s="433" t="s">
        <v>193</v>
      </c>
      <c r="D24" s="433"/>
      <c r="E24" s="434"/>
      <c r="F24" s="145" t="s">
        <v>194</v>
      </c>
      <c r="G24" s="89" t="s">
        <v>231</v>
      </c>
      <c r="H24" s="81" t="s">
        <v>152</v>
      </c>
      <c r="I24" s="82">
        <v>1.06E-2</v>
      </c>
      <c r="J24" s="83">
        <f>I24+K24</f>
        <v>3.0600000000000002E-2</v>
      </c>
      <c r="K24" s="84">
        <v>0.02</v>
      </c>
      <c r="L24" s="73">
        <v>2030</v>
      </c>
      <c r="M24" s="123" t="s">
        <v>285</v>
      </c>
      <c r="N24" s="386"/>
      <c r="O24" s="394"/>
      <c r="P24" s="105" t="s">
        <v>195</v>
      </c>
    </row>
    <row r="25" spans="1:16" ht="30" customHeight="1" x14ac:dyDescent="0.25">
      <c r="A25" s="432"/>
      <c r="B25" s="437"/>
      <c r="C25" s="435"/>
      <c r="D25" s="435"/>
      <c r="E25" s="435"/>
      <c r="F25" s="145" t="s">
        <v>196</v>
      </c>
      <c r="G25" s="106" t="s">
        <v>232</v>
      </c>
      <c r="H25" s="107" t="s">
        <v>136</v>
      </c>
      <c r="I25" s="108">
        <v>277</v>
      </c>
      <c r="J25" s="109">
        <f>I25*1.2</f>
        <v>332.4</v>
      </c>
      <c r="K25" s="110">
        <v>0.2</v>
      </c>
      <c r="L25" s="111">
        <v>2030</v>
      </c>
      <c r="M25" s="123" t="s">
        <v>286</v>
      </c>
      <c r="N25" s="387"/>
      <c r="O25" s="395"/>
      <c r="P25" s="79" t="s">
        <v>197</v>
      </c>
    </row>
    <row r="26" spans="1:16" ht="35.450000000000003" customHeight="1" x14ac:dyDescent="0.25">
      <c r="A26" s="438" t="s">
        <v>198</v>
      </c>
      <c r="B26" s="441" t="s">
        <v>199</v>
      </c>
      <c r="C26" s="442" t="s">
        <v>200</v>
      </c>
      <c r="D26" s="442"/>
      <c r="E26" s="442" t="s">
        <v>201</v>
      </c>
      <c r="F26" s="112" t="s">
        <v>202</v>
      </c>
      <c r="G26" s="113" t="s">
        <v>203</v>
      </c>
      <c r="H26" s="114" t="s">
        <v>136</v>
      </c>
      <c r="I26" s="76">
        <v>2</v>
      </c>
      <c r="J26" s="77">
        <f>I26+K26</f>
        <v>4</v>
      </c>
      <c r="K26" s="78">
        <v>2</v>
      </c>
      <c r="L26" s="73">
        <v>2030</v>
      </c>
      <c r="M26" s="123" t="s">
        <v>287</v>
      </c>
      <c r="N26" s="385" t="s">
        <v>201</v>
      </c>
      <c r="O26" s="393" t="s">
        <v>295</v>
      </c>
      <c r="P26" s="79" t="s">
        <v>204</v>
      </c>
    </row>
    <row r="27" spans="1:16" ht="34.15" customHeight="1" x14ac:dyDescent="0.25">
      <c r="A27" s="439"/>
      <c r="B27" s="441"/>
      <c r="C27" s="443"/>
      <c r="D27" s="443"/>
      <c r="E27" s="444"/>
      <c r="F27" s="112" t="s">
        <v>205</v>
      </c>
      <c r="G27" s="115" t="s">
        <v>206</v>
      </c>
      <c r="H27" s="116" t="s">
        <v>136</v>
      </c>
      <c r="I27" s="76">
        <v>6</v>
      </c>
      <c r="J27" s="77">
        <f>I27+K27</f>
        <v>8</v>
      </c>
      <c r="K27" s="78">
        <v>2</v>
      </c>
      <c r="L27" s="73">
        <v>2030</v>
      </c>
      <c r="M27" s="123" t="s">
        <v>288</v>
      </c>
      <c r="N27" s="386"/>
      <c r="O27" s="394"/>
      <c r="P27" s="79" t="s">
        <v>207</v>
      </c>
    </row>
    <row r="28" spans="1:16" ht="18.75" x14ac:dyDescent="0.25">
      <c r="A28" s="439"/>
      <c r="B28" s="117" t="s">
        <v>208</v>
      </c>
      <c r="C28" s="444"/>
      <c r="D28" s="444"/>
      <c r="E28" s="444"/>
      <c r="F28" s="447" t="s">
        <v>209</v>
      </c>
      <c r="G28" s="449" t="s">
        <v>233</v>
      </c>
      <c r="H28" s="425" t="s">
        <v>152</v>
      </c>
      <c r="I28" s="427">
        <v>0.78890000000000005</v>
      </c>
      <c r="J28" s="429">
        <f>I28-K28</f>
        <v>0.71890000000000009</v>
      </c>
      <c r="K28" s="409">
        <v>7.0000000000000007E-2</v>
      </c>
      <c r="L28" s="416">
        <v>2030</v>
      </c>
      <c r="M28" s="413" t="s">
        <v>289</v>
      </c>
      <c r="N28" s="386"/>
      <c r="O28" s="394"/>
      <c r="P28" s="417"/>
    </row>
    <row r="29" spans="1:16" x14ac:dyDescent="0.25">
      <c r="A29" s="439"/>
      <c r="B29" s="445" t="s">
        <v>210</v>
      </c>
      <c r="C29" s="443"/>
      <c r="D29" s="443"/>
      <c r="E29" s="444"/>
      <c r="F29" s="448"/>
      <c r="G29" s="450"/>
      <c r="H29" s="426"/>
      <c r="I29" s="428"/>
      <c r="J29" s="430"/>
      <c r="K29" s="410"/>
      <c r="L29" s="416"/>
      <c r="M29" s="413"/>
      <c r="N29" s="386"/>
      <c r="O29" s="394"/>
      <c r="P29" s="417"/>
    </row>
    <row r="30" spans="1:16" ht="34.15" customHeight="1" x14ac:dyDescent="0.25">
      <c r="A30" s="440"/>
      <c r="B30" s="446"/>
      <c r="C30" s="118"/>
      <c r="D30" s="118"/>
      <c r="E30" s="444"/>
      <c r="F30" s="146" t="s">
        <v>211</v>
      </c>
      <c r="G30" s="74" t="s">
        <v>234</v>
      </c>
      <c r="H30" s="107" t="s">
        <v>136</v>
      </c>
      <c r="I30" s="76">
        <v>1</v>
      </c>
      <c r="J30" s="77">
        <f>I30+K30</f>
        <v>2</v>
      </c>
      <c r="K30" s="78">
        <v>1</v>
      </c>
      <c r="L30" s="119">
        <v>2030</v>
      </c>
      <c r="M30" s="123" t="s">
        <v>290</v>
      </c>
      <c r="N30" s="387"/>
      <c r="O30" s="395"/>
      <c r="P30" s="120" t="s">
        <v>212</v>
      </c>
    </row>
    <row r="31" spans="1:16" x14ac:dyDescent="0.25">
      <c r="K31" s="121"/>
    </row>
    <row r="32" spans="1:16" x14ac:dyDescent="0.25">
      <c r="G32" s="122" t="s">
        <v>213</v>
      </c>
      <c r="K32" s="121"/>
    </row>
    <row r="33" spans="10:11" x14ac:dyDescent="0.25">
      <c r="K33" s="121"/>
    </row>
    <row r="34" spans="10:11" x14ac:dyDescent="0.25">
      <c r="J34" t="s">
        <v>214</v>
      </c>
      <c r="K34" s="121" t="s">
        <v>215</v>
      </c>
    </row>
    <row r="35" spans="10:11" x14ac:dyDescent="0.25">
      <c r="J35" s="122" t="s">
        <v>216</v>
      </c>
      <c r="K35" s="121">
        <v>3</v>
      </c>
    </row>
    <row r="36" spans="10:11" x14ac:dyDescent="0.25">
      <c r="J36" s="122" t="s">
        <v>217</v>
      </c>
      <c r="K36" s="121">
        <v>2</v>
      </c>
    </row>
    <row r="37" spans="10:11" x14ac:dyDescent="0.25">
      <c r="J37" s="122" t="s">
        <v>218</v>
      </c>
      <c r="K37" s="121">
        <v>2</v>
      </c>
    </row>
    <row r="38" spans="10:11" x14ac:dyDescent="0.25">
      <c r="J38" s="122" t="s">
        <v>219</v>
      </c>
      <c r="K38" s="121">
        <v>7</v>
      </c>
    </row>
  </sheetData>
  <mergeCells count="93">
    <mergeCell ref="P28:P29"/>
    <mergeCell ref="B29:B30"/>
    <mergeCell ref="O26:O30"/>
    <mergeCell ref="C28:C29"/>
    <mergeCell ref="D28:D29"/>
    <mergeCell ref="F28:F29"/>
    <mergeCell ref="G28:G29"/>
    <mergeCell ref="H28:H29"/>
    <mergeCell ref="I28:I29"/>
    <mergeCell ref="J28:J29"/>
    <mergeCell ref="K28:K29"/>
    <mergeCell ref="L28:L29"/>
    <mergeCell ref="N26:N30"/>
    <mergeCell ref="M28:M29"/>
    <mergeCell ref="A26:A30"/>
    <mergeCell ref="B26:B27"/>
    <mergeCell ref="C26:C27"/>
    <mergeCell ref="D26:D27"/>
    <mergeCell ref="E26:E30"/>
    <mergeCell ref="A22:A25"/>
    <mergeCell ref="E22:E25"/>
    <mergeCell ref="N22:N25"/>
    <mergeCell ref="O22:O25"/>
    <mergeCell ref="B24:B25"/>
    <mergeCell ref="C24:C25"/>
    <mergeCell ref="D24:D25"/>
    <mergeCell ref="P17:P18"/>
    <mergeCell ref="B19:B21"/>
    <mergeCell ref="C19:C20"/>
    <mergeCell ref="D19:D20"/>
    <mergeCell ref="F20:F21"/>
    <mergeCell ref="G20:G21"/>
    <mergeCell ref="H20:H21"/>
    <mergeCell ref="I20:I21"/>
    <mergeCell ref="J20:J21"/>
    <mergeCell ref="K20:K21"/>
    <mergeCell ref="O14:O21"/>
    <mergeCell ref="F17:F18"/>
    <mergeCell ref="G17:G18"/>
    <mergeCell ref="H17:H18"/>
    <mergeCell ref="I17:I18"/>
    <mergeCell ref="J17:J18"/>
    <mergeCell ref="N14:N21"/>
    <mergeCell ref="O7:O13"/>
    <mergeCell ref="B9:B11"/>
    <mergeCell ref="C9:C12"/>
    <mergeCell ref="D9:D12"/>
    <mergeCell ref="F11:F12"/>
    <mergeCell ref="G11:G12"/>
    <mergeCell ref="K17:K18"/>
    <mergeCell ref="L17:L18"/>
    <mergeCell ref="M17:M18"/>
    <mergeCell ref="L20:L21"/>
    <mergeCell ref="L11:L12"/>
    <mergeCell ref="M11:M12"/>
    <mergeCell ref="M20:M21"/>
    <mergeCell ref="A14:A20"/>
    <mergeCell ref="B14:B17"/>
    <mergeCell ref="C14:C18"/>
    <mergeCell ref="D14:D18"/>
    <mergeCell ref="E14:E20"/>
    <mergeCell ref="K3:K4"/>
    <mergeCell ref="L5:L6"/>
    <mergeCell ref="M5:M6"/>
    <mergeCell ref="P11:P12"/>
    <mergeCell ref="B12:B13"/>
    <mergeCell ref="N7:N13"/>
    <mergeCell ref="K11:K12"/>
    <mergeCell ref="K5:K6"/>
    <mergeCell ref="C7:C8"/>
    <mergeCell ref="D7:D8"/>
    <mergeCell ref="E7:E13"/>
    <mergeCell ref="L3:L4"/>
    <mergeCell ref="M3:M4"/>
    <mergeCell ref="N3:N6"/>
    <mergeCell ref="O3:O6"/>
    <mergeCell ref="P5:P6"/>
    <mergeCell ref="A3:A6"/>
    <mergeCell ref="F3:F4"/>
    <mergeCell ref="G3:G4"/>
    <mergeCell ref="H3:H4"/>
    <mergeCell ref="J11:J12"/>
    <mergeCell ref="H11:H12"/>
    <mergeCell ref="I11:I12"/>
    <mergeCell ref="I3:I4"/>
    <mergeCell ref="J3:J4"/>
    <mergeCell ref="F5:F6"/>
    <mergeCell ref="G5:G6"/>
    <mergeCell ref="H5:H6"/>
    <mergeCell ref="I5:I6"/>
    <mergeCell ref="J5:J6"/>
    <mergeCell ref="A7:A13"/>
    <mergeCell ref="B7:B8"/>
  </mergeCell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V118"/>
  <sheetViews>
    <sheetView topLeftCell="A43" zoomScale="90" zoomScaleNormal="90" workbookViewId="0">
      <selection activeCell="B48" sqref="B48:B55"/>
    </sheetView>
  </sheetViews>
  <sheetFormatPr defaultRowHeight="15" x14ac:dyDescent="0.25"/>
  <cols>
    <col min="1" max="1" width="17.140625" customWidth="1"/>
    <col min="2" max="2" width="11.140625" customWidth="1"/>
    <col min="3" max="3" width="73" customWidth="1"/>
    <col min="4" max="4" width="17.85546875" customWidth="1"/>
    <col min="5" max="5" width="13.140625" customWidth="1"/>
    <col min="6" max="6" width="19.5703125" customWidth="1"/>
    <col min="7" max="7" width="17.28515625" customWidth="1"/>
    <col min="8" max="8" width="17.85546875" customWidth="1"/>
    <col min="9" max="9" width="15.28515625" customWidth="1"/>
    <col min="10" max="10" width="12.140625" hidden="1" customWidth="1"/>
    <col min="11" max="11" width="12.5703125" hidden="1" customWidth="1"/>
    <col min="12" max="12" width="13" customWidth="1"/>
    <col min="13" max="13" width="12" hidden="1" customWidth="1"/>
    <col min="14" max="14" width="12.7109375" customWidth="1"/>
  </cols>
  <sheetData>
    <row r="1" spans="1:22" x14ac:dyDescent="0.25">
      <c r="A1" s="467" t="s">
        <v>112</v>
      </c>
      <c r="B1" s="467"/>
      <c r="C1" s="467"/>
      <c r="D1" s="467"/>
      <c r="E1" s="467"/>
      <c r="F1" s="467"/>
      <c r="G1" s="467"/>
      <c r="H1" s="467"/>
      <c r="I1" s="467"/>
      <c r="J1" s="467"/>
      <c r="K1" s="467"/>
      <c r="L1" s="467"/>
      <c r="M1" s="467"/>
      <c r="N1" s="467"/>
      <c r="O1" s="467"/>
      <c r="P1" s="467"/>
      <c r="Q1" s="467"/>
      <c r="R1" s="467"/>
      <c r="S1" s="467"/>
      <c r="T1" s="467"/>
      <c r="U1" s="467"/>
    </row>
    <row r="2" spans="1:22" x14ac:dyDescent="0.25">
      <c r="A2" s="208"/>
      <c r="B2" s="208"/>
      <c r="C2" s="208"/>
      <c r="D2" s="208"/>
      <c r="E2" s="208"/>
      <c r="F2" s="208"/>
      <c r="G2" s="208"/>
      <c r="H2" s="208"/>
      <c r="I2" s="208"/>
      <c r="J2" s="208"/>
      <c r="K2" s="208"/>
      <c r="L2" s="208"/>
      <c r="M2" s="208"/>
      <c r="N2" s="208"/>
      <c r="O2" s="208"/>
      <c r="P2" s="208"/>
      <c r="Q2" s="208"/>
      <c r="R2" s="208"/>
      <c r="S2" s="208"/>
      <c r="T2" s="208"/>
      <c r="U2" s="208"/>
      <c r="V2" t="s">
        <v>311</v>
      </c>
    </row>
    <row r="3" spans="1:22" x14ac:dyDescent="0.25">
      <c r="A3" s="208"/>
      <c r="B3" s="208"/>
      <c r="C3" s="208"/>
      <c r="D3" s="208"/>
      <c r="E3" s="208"/>
      <c r="F3" s="208"/>
      <c r="G3" s="208"/>
      <c r="H3" s="208"/>
      <c r="I3" s="208"/>
      <c r="J3" s="208"/>
      <c r="K3" s="208"/>
      <c r="L3" s="208"/>
      <c r="M3" s="208"/>
      <c r="N3" s="208"/>
      <c r="O3" s="208"/>
      <c r="P3" s="208"/>
      <c r="Q3" s="208"/>
      <c r="R3" s="208"/>
      <c r="S3" s="208"/>
      <c r="T3" s="208"/>
      <c r="U3" s="208"/>
    </row>
    <row r="4" spans="1:22" x14ac:dyDescent="0.25">
      <c r="A4" s="462" t="s">
        <v>111</v>
      </c>
      <c r="B4" s="463"/>
      <c r="C4" s="463"/>
      <c r="D4" s="463"/>
      <c r="E4" s="463"/>
      <c r="F4" s="463"/>
      <c r="G4" s="463"/>
      <c r="H4" s="463"/>
      <c r="I4" s="463"/>
      <c r="J4" s="463"/>
      <c r="K4" s="463"/>
      <c r="L4" s="463"/>
      <c r="M4" s="463"/>
      <c r="N4" s="463"/>
      <c r="O4" s="463"/>
      <c r="P4" s="463"/>
      <c r="Q4" s="463"/>
      <c r="R4" s="463"/>
      <c r="S4" s="463"/>
      <c r="T4" s="463"/>
      <c r="U4" s="464"/>
    </row>
    <row r="5" spans="1:22" x14ac:dyDescent="0.25">
      <c r="A5" s="453" t="s">
        <v>38</v>
      </c>
      <c r="B5" s="465" t="s">
        <v>256</v>
      </c>
      <c r="C5" s="453" t="s">
        <v>39</v>
      </c>
      <c r="D5" s="451" t="s">
        <v>40</v>
      </c>
      <c r="E5" s="451" t="s">
        <v>41</v>
      </c>
      <c r="F5" s="453" t="s">
        <v>84</v>
      </c>
      <c r="G5" s="458" t="s">
        <v>85</v>
      </c>
      <c r="H5" s="453" t="s">
        <v>82</v>
      </c>
      <c r="I5" s="453" t="s">
        <v>106</v>
      </c>
      <c r="J5" s="460" t="s">
        <v>105</v>
      </c>
      <c r="K5" s="453" t="s">
        <v>104</v>
      </c>
      <c r="L5" s="451" t="s">
        <v>95</v>
      </c>
      <c r="M5" s="453" t="s">
        <v>96</v>
      </c>
      <c r="N5" s="451" t="s">
        <v>42</v>
      </c>
      <c r="O5" s="455" t="s">
        <v>336</v>
      </c>
      <c r="P5" s="456"/>
      <c r="Q5" s="456"/>
      <c r="R5" s="456"/>
      <c r="S5" s="456"/>
      <c r="T5" s="456"/>
      <c r="U5" s="457"/>
    </row>
    <row r="6" spans="1:22" x14ac:dyDescent="0.25">
      <c r="A6" s="454"/>
      <c r="B6" s="466"/>
      <c r="C6" s="454"/>
      <c r="D6" s="452"/>
      <c r="E6" s="452"/>
      <c r="F6" s="454"/>
      <c r="G6" s="459"/>
      <c r="H6" s="454"/>
      <c r="I6" s="454"/>
      <c r="J6" s="461"/>
      <c r="K6" s="454"/>
      <c r="L6" s="452"/>
      <c r="M6" s="454"/>
      <c r="N6" s="452"/>
      <c r="O6" s="209">
        <v>2025</v>
      </c>
      <c r="P6" s="209">
        <v>2026</v>
      </c>
      <c r="Q6" s="209">
        <v>2027</v>
      </c>
      <c r="R6" s="209">
        <v>2028</v>
      </c>
      <c r="S6" s="209">
        <v>2029</v>
      </c>
      <c r="T6" s="209">
        <v>2030</v>
      </c>
      <c r="U6" s="209">
        <v>2031</v>
      </c>
    </row>
    <row r="7" spans="1:22" ht="38.25" x14ac:dyDescent="0.25">
      <c r="A7" s="210" t="s">
        <v>127</v>
      </c>
      <c r="B7" s="211" t="s">
        <v>262</v>
      </c>
      <c r="C7" s="212" t="s">
        <v>238</v>
      </c>
      <c r="D7" s="213" t="s">
        <v>241</v>
      </c>
      <c r="E7" s="214" t="s">
        <v>56</v>
      </c>
      <c r="F7" s="215">
        <v>0</v>
      </c>
      <c r="G7" s="216" t="s">
        <v>92</v>
      </c>
      <c r="H7" s="216">
        <v>7</v>
      </c>
      <c r="I7" s="47">
        <v>0</v>
      </c>
      <c r="J7" s="217">
        <v>0.5</v>
      </c>
      <c r="K7" s="217">
        <v>0.5</v>
      </c>
      <c r="L7" s="218">
        <f t="shared" ref="L7:L8" si="0">+I7*J7</f>
        <v>0</v>
      </c>
      <c r="M7" s="218">
        <f t="shared" ref="M7:M8" si="1">+I7*K7</f>
        <v>0</v>
      </c>
      <c r="N7" s="219" t="s">
        <v>48</v>
      </c>
      <c r="O7" s="220"/>
      <c r="P7" s="221"/>
      <c r="Q7" s="220"/>
      <c r="R7" s="220"/>
      <c r="S7" s="220"/>
      <c r="T7" s="220"/>
      <c r="U7" s="222"/>
      <c r="V7" s="164"/>
    </row>
    <row r="8" spans="1:22" ht="38.25" x14ac:dyDescent="0.25">
      <c r="A8" s="210" t="s">
        <v>134</v>
      </c>
      <c r="B8" s="223" t="s">
        <v>262</v>
      </c>
      <c r="C8" s="212" t="s">
        <v>239</v>
      </c>
      <c r="D8" s="213" t="s">
        <v>240</v>
      </c>
      <c r="E8" s="214" t="s">
        <v>56</v>
      </c>
      <c r="F8" s="215">
        <v>1500</v>
      </c>
      <c r="G8" s="216" t="s">
        <v>92</v>
      </c>
      <c r="H8" s="216">
        <v>7</v>
      </c>
      <c r="I8" s="47">
        <f t="shared" ref="I8" si="2">+F8*H8</f>
        <v>10500</v>
      </c>
      <c r="J8" s="217">
        <v>1</v>
      </c>
      <c r="K8" s="217">
        <v>0</v>
      </c>
      <c r="L8" s="218">
        <f t="shared" si="0"/>
        <v>10500</v>
      </c>
      <c r="M8" s="218">
        <f t="shared" si="1"/>
        <v>0</v>
      </c>
      <c r="N8" s="219" t="s">
        <v>48</v>
      </c>
      <c r="O8" s="220"/>
      <c r="P8" s="221"/>
      <c r="Q8" s="220"/>
      <c r="R8" s="220"/>
      <c r="S8" s="220"/>
      <c r="T8" s="220"/>
      <c r="U8" s="222"/>
      <c r="V8" s="164"/>
    </row>
    <row r="9" spans="1:22" x14ac:dyDescent="0.25">
      <c r="A9" s="208"/>
      <c r="B9" s="208"/>
      <c r="C9" s="208"/>
      <c r="D9" s="208"/>
      <c r="E9" s="208"/>
      <c r="F9" s="208"/>
      <c r="G9" s="208"/>
      <c r="H9" s="208"/>
      <c r="I9" s="208"/>
      <c r="J9" s="208"/>
      <c r="K9" s="208"/>
      <c r="L9" s="208"/>
      <c r="M9" s="208"/>
      <c r="N9" s="208"/>
      <c r="O9" s="208"/>
      <c r="P9" s="208"/>
      <c r="Q9" s="208"/>
      <c r="R9" s="208"/>
      <c r="S9" s="208"/>
      <c r="T9" s="208"/>
      <c r="U9" s="208"/>
    </row>
    <row r="10" spans="1:22" x14ac:dyDescent="0.25">
      <c r="A10" s="208"/>
      <c r="B10" s="208"/>
      <c r="C10" s="208"/>
      <c r="D10" s="208"/>
      <c r="E10" s="208"/>
      <c r="F10" s="208"/>
      <c r="G10" s="208"/>
      <c r="H10" s="208"/>
      <c r="I10" s="208"/>
      <c r="J10" s="208"/>
      <c r="K10" s="208"/>
      <c r="L10" s="208"/>
      <c r="M10" s="208"/>
      <c r="N10" s="208"/>
      <c r="O10" s="208"/>
      <c r="P10" s="208"/>
      <c r="Q10" s="208"/>
      <c r="R10" s="208"/>
      <c r="S10" s="208"/>
      <c r="T10" s="208"/>
      <c r="U10" s="208"/>
    </row>
    <row r="11" spans="1:22" x14ac:dyDescent="0.25">
      <c r="A11" s="462" t="s">
        <v>325</v>
      </c>
      <c r="B11" s="463"/>
      <c r="C11" s="463"/>
      <c r="D11" s="463"/>
      <c r="E11" s="463"/>
      <c r="F11" s="463"/>
      <c r="G11" s="463"/>
      <c r="H11" s="463"/>
      <c r="I11" s="463"/>
      <c r="J11" s="463"/>
      <c r="K11" s="463"/>
      <c r="L11" s="463"/>
      <c r="M11" s="463"/>
      <c r="N11" s="463"/>
      <c r="O11" s="463"/>
      <c r="P11" s="463"/>
      <c r="Q11" s="463"/>
      <c r="R11" s="463"/>
      <c r="S11" s="463"/>
      <c r="T11" s="463"/>
      <c r="U11" s="464"/>
    </row>
    <row r="12" spans="1:22" x14ac:dyDescent="0.25">
      <c r="A12" s="453" t="s">
        <v>38</v>
      </c>
      <c r="B12" s="203"/>
      <c r="C12" s="453" t="s">
        <v>39</v>
      </c>
      <c r="D12" s="451" t="s">
        <v>40</v>
      </c>
      <c r="E12" s="451" t="s">
        <v>41</v>
      </c>
      <c r="F12" s="453" t="s">
        <v>84</v>
      </c>
      <c r="G12" s="458" t="s">
        <v>85</v>
      </c>
      <c r="H12" s="453" t="s">
        <v>82</v>
      </c>
      <c r="I12" s="453" t="s">
        <v>106</v>
      </c>
      <c r="J12" s="460" t="s">
        <v>105</v>
      </c>
      <c r="K12" s="453" t="s">
        <v>104</v>
      </c>
      <c r="L12" s="451" t="s">
        <v>95</v>
      </c>
      <c r="M12" s="453" t="s">
        <v>96</v>
      </c>
      <c r="N12" s="451" t="s">
        <v>42</v>
      </c>
      <c r="O12" s="455" t="s">
        <v>336</v>
      </c>
      <c r="P12" s="456"/>
      <c r="Q12" s="456"/>
      <c r="R12" s="456"/>
      <c r="S12" s="456"/>
      <c r="T12" s="456"/>
      <c r="U12" s="457"/>
    </row>
    <row r="13" spans="1:22" x14ac:dyDescent="0.25">
      <c r="A13" s="454"/>
      <c r="B13" s="204"/>
      <c r="C13" s="454"/>
      <c r="D13" s="452"/>
      <c r="E13" s="452"/>
      <c r="F13" s="454"/>
      <c r="G13" s="459"/>
      <c r="H13" s="454"/>
      <c r="I13" s="454"/>
      <c r="J13" s="461"/>
      <c r="K13" s="454"/>
      <c r="L13" s="452"/>
      <c r="M13" s="454"/>
      <c r="N13" s="452"/>
      <c r="O13" s="209">
        <v>2025</v>
      </c>
      <c r="P13" s="209">
        <v>2026</v>
      </c>
      <c r="Q13" s="209">
        <v>2027</v>
      </c>
      <c r="R13" s="209">
        <v>2028</v>
      </c>
      <c r="S13" s="209">
        <v>2029</v>
      </c>
      <c r="T13" s="209">
        <v>2030</v>
      </c>
      <c r="U13" s="209">
        <v>2031</v>
      </c>
    </row>
    <row r="14" spans="1:22" ht="38.25" x14ac:dyDescent="0.25">
      <c r="A14" s="210" t="s">
        <v>242</v>
      </c>
      <c r="B14" s="223">
        <v>2</v>
      </c>
      <c r="C14" s="210" t="s">
        <v>44</v>
      </c>
      <c r="D14" s="224" t="s">
        <v>310</v>
      </c>
      <c r="E14" s="219" t="s">
        <v>45</v>
      </c>
      <c r="F14" s="215">
        <v>24000</v>
      </c>
      <c r="G14" s="216" t="s">
        <v>87</v>
      </c>
      <c r="H14" s="216">
        <v>3</v>
      </c>
      <c r="I14" s="47">
        <f>+F14*H14</f>
        <v>72000</v>
      </c>
      <c r="J14" s="217">
        <v>0.6</v>
      </c>
      <c r="K14" s="217">
        <v>0.4</v>
      </c>
      <c r="L14" s="218">
        <f>+I14*J14</f>
        <v>43200</v>
      </c>
      <c r="M14" s="218">
        <f>+I14*K14</f>
        <v>28800</v>
      </c>
      <c r="N14" s="225" t="s">
        <v>46</v>
      </c>
      <c r="O14" s="214"/>
      <c r="P14" s="220"/>
      <c r="Q14" s="226"/>
      <c r="R14" s="220"/>
      <c r="S14" s="227"/>
      <c r="T14" s="220"/>
      <c r="U14" s="219"/>
      <c r="V14" s="164"/>
    </row>
    <row r="15" spans="1:22" ht="25.5" x14ac:dyDescent="0.25">
      <c r="A15" s="210" t="s">
        <v>243</v>
      </c>
      <c r="B15" s="223">
        <v>3</v>
      </c>
      <c r="C15" s="228" t="s">
        <v>47</v>
      </c>
      <c r="D15" s="224" t="s">
        <v>300</v>
      </c>
      <c r="E15" s="219" t="s">
        <v>45</v>
      </c>
      <c r="F15" s="215">
        <v>2000</v>
      </c>
      <c r="G15" s="216" t="s">
        <v>86</v>
      </c>
      <c r="H15" s="229">
        <v>7</v>
      </c>
      <c r="I15" s="47">
        <f t="shared" ref="I15:I19" si="3">+F15*H15</f>
        <v>14000</v>
      </c>
      <c r="J15" s="217">
        <v>0.5</v>
      </c>
      <c r="K15" s="217">
        <v>0.5</v>
      </c>
      <c r="L15" s="218">
        <f t="shared" ref="L15:L19" si="4">+I15*J15</f>
        <v>7000</v>
      </c>
      <c r="M15" s="218">
        <f t="shared" ref="M15:M19" si="5">+I15*K15</f>
        <v>7000</v>
      </c>
      <c r="N15" s="214" t="s">
        <v>48</v>
      </c>
      <c r="O15" s="230"/>
      <c r="P15" s="220"/>
      <c r="Q15" s="221"/>
      <c r="R15" s="220"/>
      <c r="S15" s="220"/>
      <c r="T15" s="220"/>
      <c r="U15" s="219"/>
      <c r="V15" s="164"/>
    </row>
    <row r="16" spans="1:22" ht="26.25" x14ac:dyDescent="0.25">
      <c r="A16" s="210" t="s">
        <v>243</v>
      </c>
      <c r="B16" s="223">
        <v>2</v>
      </c>
      <c r="C16" s="210" t="s">
        <v>337</v>
      </c>
      <c r="D16" s="231" t="s">
        <v>300</v>
      </c>
      <c r="E16" s="219" t="s">
        <v>49</v>
      </c>
      <c r="F16" s="232">
        <v>85000</v>
      </c>
      <c r="G16" s="233" t="s">
        <v>87</v>
      </c>
      <c r="H16" s="234">
        <v>1</v>
      </c>
      <c r="I16" s="47">
        <f t="shared" si="3"/>
        <v>85000</v>
      </c>
      <c r="J16" s="217">
        <v>0.5</v>
      </c>
      <c r="K16" s="217">
        <v>0.5</v>
      </c>
      <c r="L16" s="218">
        <f t="shared" si="4"/>
        <v>42500</v>
      </c>
      <c r="M16" s="218">
        <f t="shared" si="5"/>
        <v>42500</v>
      </c>
      <c r="N16" s="225" t="s">
        <v>46</v>
      </c>
      <c r="O16" s="230"/>
      <c r="P16" s="235"/>
      <c r="Q16" s="235"/>
      <c r="R16" s="236"/>
      <c r="S16" s="236"/>
      <c r="T16" s="220"/>
      <c r="U16" s="222"/>
      <c r="V16" s="164"/>
    </row>
    <row r="17" spans="1:22" ht="26.25" x14ac:dyDescent="0.25">
      <c r="A17" s="210" t="s">
        <v>244</v>
      </c>
      <c r="B17" s="223">
        <v>3</v>
      </c>
      <c r="C17" s="228" t="s">
        <v>51</v>
      </c>
      <c r="D17" s="231" t="s">
        <v>300</v>
      </c>
      <c r="E17" s="219" t="s">
        <v>45</v>
      </c>
      <c r="F17" s="215">
        <v>160</v>
      </c>
      <c r="G17" s="216" t="s">
        <v>86</v>
      </c>
      <c r="H17" s="216">
        <v>3</v>
      </c>
      <c r="I17" s="47">
        <f t="shared" si="3"/>
        <v>480</v>
      </c>
      <c r="J17" s="217">
        <v>0.5</v>
      </c>
      <c r="K17" s="217">
        <v>0.5</v>
      </c>
      <c r="L17" s="218">
        <f t="shared" si="4"/>
        <v>240</v>
      </c>
      <c r="M17" s="218">
        <f t="shared" si="5"/>
        <v>240</v>
      </c>
      <c r="N17" s="225" t="s">
        <v>52</v>
      </c>
      <c r="O17" s="221"/>
      <c r="P17" s="235"/>
      <c r="Q17" s="220"/>
      <c r="R17" s="235"/>
      <c r="S17" s="220"/>
      <c r="T17" s="235"/>
      <c r="U17" s="219"/>
      <c r="V17" s="164"/>
    </row>
    <row r="18" spans="1:22" ht="26.25" x14ac:dyDescent="0.25">
      <c r="A18" s="210" t="s">
        <v>50</v>
      </c>
      <c r="B18" s="223">
        <v>3</v>
      </c>
      <c r="C18" s="228" t="s">
        <v>53</v>
      </c>
      <c r="D18" s="231" t="s">
        <v>300</v>
      </c>
      <c r="E18" s="219" t="s">
        <v>49</v>
      </c>
      <c r="F18" s="215">
        <v>300000</v>
      </c>
      <c r="G18" s="216" t="s">
        <v>91</v>
      </c>
      <c r="H18" s="237">
        <v>2</v>
      </c>
      <c r="I18" s="47">
        <f t="shared" si="3"/>
        <v>600000</v>
      </c>
      <c r="J18" s="217">
        <v>0.5</v>
      </c>
      <c r="K18" s="217">
        <v>0.5</v>
      </c>
      <c r="L18" s="218">
        <f t="shared" si="4"/>
        <v>300000</v>
      </c>
      <c r="M18" s="218">
        <f t="shared" si="5"/>
        <v>300000</v>
      </c>
      <c r="N18" s="225" t="s">
        <v>46</v>
      </c>
      <c r="O18" s="238"/>
      <c r="P18" s="220"/>
      <c r="Q18" s="220"/>
      <c r="R18" s="221"/>
      <c r="S18" s="220"/>
      <c r="T18" s="220"/>
      <c r="U18" s="222"/>
      <c r="V18" s="164"/>
    </row>
    <row r="19" spans="1:22" ht="26.25" x14ac:dyDescent="0.25">
      <c r="A19" s="210" t="s">
        <v>245</v>
      </c>
      <c r="B19" s="223">
        <v>3</v>
      </c>
      <c r="C19" s="228" t="s">
        <v>54</v>
      </c>
      <c r="D19" s="231" t="s">
        <v>300</v>
      </c>
      <c r="E19" s="219" t="s">
        <v>45</v>
      </c>
      <c r="F19" s="215">
        <v>160</v>
      </c>
      <c r="G19" s="239" t="s">
        <v>88</v>
      </c>
      <c r="H19" s="240">
        <v>1000</v>
      </c>
      <c r="I19" s="47">
        <f t="shared" si="3"/>
        <v>160000</v>
      </c>
      <c r="J19" s="217">
        <v>0.5</v>
      </c>
      <c r="K19" s="217">
        <v>0.5</v>
      </c>
      <c r="L19" s="218">
        <f t="shared" si="4"/>
        <v>80000</v>
      </c>
      <c r="M19" s="218">
        <f t="shared" si="5"/>
        <v>80000</v>
      </c>
      <c r="N19" s="225" t="s">
        <v>55</v>
      </c>
      <c r="O19" s="221"/>
      <c r="P19" s="220"/>
      <c r="Q19" s="220"/>
      <c r="R19" s="220"/>
      <c r="S19" s="220"/>
      <c r="T19" s="220"/>
      <c r="U19" s="219"/>
      <c r="V19" s="164"/>
    </row>
    <row r="20" spans="1:22" x14ac:dyDescent="0.25">
      <c r="A20" s="208"/>
      <c r="B20" s="208"/>
      <c r="C20" s="208"/>
      <c r="D20" s="208"/>
      <c r="E20" s="208"/>
      <c r="F20" s="208"/>
      <c r="G20" s="208"/>
      <c r="H20" s="208"/>
      <c r="I20" s="208"/>
      <c r="J20" s="208"/>
      <c r="K20" s="208"/>
      <c r="L20" s="208"/>
      <c r="M20" s="208"/>
      <c r="N20" s="208"/>
      <c r="O20" s="208"/>
      <c r="P20" s="208"/>
      <c r="Q20" s="208"/>
      <c r="R20" s="208"/>
      <c r="S20" s="208"/>
      <c r="T20" s="208"/>
      <c r="U20" s="208"/>
    </row>
    <row r="21" spans="1:22" x14ac:dyDescent="0.25">
      <c r="A21" s="208"/>
      <c r="B21" s="208"/>
      <c r="C21" s="208"/>
      <c r="D21" s="208"/>
      <c r="E21" s="208"/>
      <c r="F21" s="208"/>
      <c r="G21" s="208"/>
      <c r="H21" s="208"/>
      <c r="I21" s="208"/>
      <c r="J21" s="208"/>
      <c r="K21" s="208"/>
      <c r="L21" s="208"/>
      <c r="M21" s="208"/>
      <c r="N21" s="208"/>
      <c r="O21" s="208"/>
      <c r="P21" s="208"/>
      <c r="Q21" s="208"/>
      <c r="R21" s="208"/>
      <c r="S21" s="208"/>
      <c r="T21" s="208"/>
      <c r="U21" s="208"/>
    </row>
    <row r="22" spans="1:22" x14ac:dyDescent="0.25">
      <c r="A22" s="462" t="s">
        <v>235</v>
      </c>
      <c r="B22" s="463"/>
      <c r="C22" s="463"/>
      <c r="D22" s="463"/>
      <c r="E22" s="463"/>
      <c r="F22" s="463"/>
      <c r="G22" s="463"/>
      <c r="H22" s="463"/>
      <c r="I22" s="463"/>
      <c r="J22" s="463"/>
      <c r="K22" s="463"/>
      <c r="L22" s="463"/>
      <c r="M22" s="463"/>
      <c r="N22" s="463"/>
      <c r="O22" s="463"/>
      <c r="P22" s="463"/>
      <c r="Q22" s="463"/>
      <c r="R22" s="463"/>
      <c r="S22" s="463"/>
      <c r="T22" s="463"/>
      <c r="U22" s="464"/>
    </row>
    <row r="23" spans="1:22" x14ac:dyDescent="0.25">
      <c r="A23" s="453" t="s">
        <v>38</v>
      </c>
      <c r="B23" s="203"/>
      <c r="C23" s="453" t="s">
        <v>39</v>
      </c>
      <c r="D23" s="451" t="s">
        <v>40</v>
      </c>
      <c r="E23" s="451" t="s">
        <v>41</v>
      </c>
      <c r="F23" s="453" t="s">
        <v>84</v>
      </c>
      <c r="G23" s="458" t="s">
        <v>85</v>
      </c>
      <c r="H23" s="453" t="s">
        <v>82</v>
      </c>
      <c r="I23" s="453" t="s">
        <v>89</v>
      </c>
      <c r="J23" s="460" t="s">
        <v>299</v>
      </c>
      <c r="K23" s="453" t="s">
        <v>90</v>
      </c>
      <c r="L23" s="451" t="s">
        <v>95</v>
      </c>
      <c r="M23" s="453" t="s">
        <v>96</v>
      </c>
      <c r="N23" s="451" t="s">
        <v>42</v>
      </c>
      <c r="O23" s="455" t="s">
        <v>43</v>
      </c>
      <c r="P23" s="456"/>
      <c r="Q23" s="456"/>
      <c r="R23" s="456"/>
      <c r="S23" s="456"/>
      <c r="T23" s="456"/>
      <c r="U23" s="457"/>
    </row>
    <row r="24" spans="1:22" x14ac:dyDescent="0.25">
      <c r="A24" s="454"/>
      <c r="B24" s="204"/>
      <c r="C24" s="454"/>
      <c r="D24" s="452"/>
      <c r="E24" s="452"/>
      <c r="F24" s="454"/>
      <c r="G24" s="459"/>
      <c r="H24" s="454"/>
      <c r="I24" s="454"/>
      <c r="J24" s="461"/>
      <c r="K24" s="454"/>
      <c r="L24" s="452"/>
      <c r="M24" s="454"/>
      <c r="N24" s="452"/>
      <c r="O24" s="209">
        <v>2025</v>
      </c>
      <c r="P24" s="209">
        <v>2026</v>
      </c>
      <c r="Q24" s="209">
        <v>2027</v>
      </c>
      <c r="R24" s="209">
        <v>2028</v>
      </c>
      <c r="S24" s="209">
        <v>2029</v>
      </c>
      <c r="T24" s="209">
        <v>2030</v>
      </c>
      <c r="U24" s="209">
        <v>2031</v>
      </c>
    </row>
    <row r="25" spans="1:22" ht="26.25" x14ac:dyDescent="0.25">
      <c r="A25" s="210" t="s">
        <v>246</v>
      </c>
      <c r="B25" s="223">
        <v>3</v>
      </c>
      <c r="C25" s="241" t="s">
        <v>57</v>
      </c>
      <c r="D25" s="224" t="s">
        <v>300</v>
      </c>
      <c r="E25" s="242" t="s">
        <v>49</v>
      </c>
      <c r="F25" s="243">
        <v>360</v>
      </c>
      <c r="G25" s="216" t="s">
        <v>93</v>
      </c>
      <c r="H25" s="244">
        <v>5000</v>
      </c>
      <c r="I25" s="47">
        <f>+F25*H25</f>
        <v>1800000</v>
      </c>
      <c r="J25" s="217">
        <v>0.5</v>
      </c>
      <c r="K25" s="217">
        <v>0.5</v>
      </c>
      <c r="L25" s="218">
        <f t="shared" ref="L25:L29" si="6">+I25*J25</f>
        <v>900000</v>
      </c>
      <c r="M25" s="218">
        <f t="shared" ref="M25:M29" si="7">+I25*K25</f>
        <v>900000</v>
      </c>
      <c r="N25" s="225" t="s">
        <v>55</v>
      </c>
      <c r="O25" s="214"/>
      <c r="P25" s="236"/>
      <c r="Q25" s="236"/>
      <c r="R25" s="220"/>
      <c r="S25" s="220"/>
      <c r="T25" s="220"/>
      <c r="U25" s="222"/>
      <c r="V25" s="164"/>
    </row>
    <row r="26" spans="1:22" ht="26.25" x14ac:dyDescent="0.25">
      <c r="A26" s="210" t="s">
        <v>247</v>
      </c>
      <c r="B26" s="223">
        <v>3</v>
      </c>
      <c r="C26" s="245" t="s">
        <v>58</v>
      </c>
      <c r="D26" s="231" t="s">
        <v>300</v>
      </c>
      <c r="E26" s="242" t="s">
        <v>45</v>
      </c>
      <c r="F26" s="246">
        <v>150</v>
      </c>
      <c r="G26" s="239" t="s">
        <v>86</v>
      </c>
      <c r="H26" s="240">
        <v>3</v>
      </c>
      <c r="I26" s="47">
        <f t="shared" ref="I26:I28" si="8">+F26*H26</f>
        <v>450</v>
      </c>
      <c r="J26" s="217">
        <v>0.5</v>
      </c>
      <c r="K26" s="217">
        <v>0.5</v>
      </c>
      <c r="L26" s="218">
        <f t="shared" si="6"/>
        <v>225</v>
      </c>
      <c r="M26" s="218">
        <f t="shared" si="7"/>
        <v>225</v>
      </c>
      <c r="N26" s="225" t="s">
        <v>52</v>
      </c>
      <c r="O26" s="230"/>
      <c r="P26" s="220"/>
      <c r="Q26" s="235"/>
      <c r="R26" s="221"/>
      <c r="S26" s="235"/>
      <c r="T26" s="220"/>
      <c r="U26" s="219"/>
      <c r="V26" s="164"/>
    </row>
    <row r="27" spans="1:22" ht="26.25" x14ac:dyDescent="0.25">
      <c r="A27" s="210" t="s">
        <v>248</v>
      </c>
      <c r="B27" s="223">
        <v>5</v>
      </c>
      <c r="C27" s="247" t="s">
        <v>37</v>
      </c>
      <c r="D27" s="231" t="s">
        <v>59</v>
      </c>
      <c r="E27" s="242" t="s">
        <v>56</v>
      </c>
      <c r="F27" s="243">
        <v>1500</v>
      </c>
      <c r="G27" s="248" t="s">
        <v>326</v>
      </c>
      <c r="H27" s="249">
        <v>4</v>
      </c>
      <c r="I27" s="47">
        <f t="shared" si="8"/>
        <v>6000</v>
      </c>
      <c r="J27" s="217">
        <v>0.5</v>
      </c>
      <c r="K27" s="217">
        <v>0.5</v>
      </c>
      <c r="L27" s="218">
        <f t="shared" si="6"/>
        <v>3000</v>
      </c>
      <c r="M27" s="218">
        <f t="shared" si="7"/>
        <v>3000</v>
      </c>
      <c r="N27" s="250" t="s">
        <v>48</v>
      </c>
      <c r="O27" s="230"/>
      <c r="P27" s="235"/>
      <c r="Q27" s="235"/>
      <c r="R27" s="220"/>
      <c r="S27" s="220"/>
      <c r="T27" s="220"/>
      <c r="U27" s="222"/>
      <c r="V27" s="164" t="s">
        <v>343</v>
      </c>
    </row>
    <row r="28" spans="1:22" ht="38.25" x14ac:dyDescent="0.25">
      <c r="A28" s="251" t="s">
        <v>249</v>
      </c>
      <c r="B28" s="223">
        <v>5</v>
      </c>
      <c r="C28" s="252" t="s">
        <v>60</v>
      </c>
      <c r="D28" s="224" t="s">
        <v>297</v>
      </c>
      <c r="E28" s="242" t="s">
        <v>49</v>
      </c>
      <c r="F28" s="253">
        <v>30098</v>
      </c>
      <c r="G28" s="254" t="s">
        <v>94</v>
      </c>
      <c r="H28" s="255">
        <v>5</v>
      </c>
      <c r="I28" s="140">
        <f t="shared" si="8"/>
        <v>150490</v>
      </c>
      <c r="J28" s="217">
        <v>0.5</v>
      </c>
      <c r="K28" s="217">
        <v>0.5</v>
      </c>
      <c r="L28" s="218">
        <f t="shared" si="6"/>
        <v>75245</v>
      </c>
      <c r="M28" s="218">
        <f t="shared" si="7"/>
        <v>75245</v>
      </c>
      <c r="N28" s="225" t="s">
        <v>55</v>
      </c>
      <c r="O28" s="230"/>
      <c r="P28" s="236"/>
      <c r="Q28" s="236"/>
      <c r="R28" s="220"/>
      <c r="S28" s="220"/>
      <c r="T28" s="235"/>
      <c r="U28" s="219"/>
      <c r="V28" s="164"/>
    </row>
    <row r="29" spans="1:22" ht="38.25" x14ac:dyDescent="0.25">
      <c r="A29" s="210" t="s">
        <v>250</v>
      </c>
      <c r="B29" s="223">
        <v>5</v>
      </c>
      <c r="C29" s="210" t="s">
        <v>61</v>
      </c>
      <c r="D29" s="224" t="s">
        <v>304</v>
      </c>
      <c r="E29" s="242" t="s">
        <v>301</v>
      </c>
      <c r="F29" s="256" t="s">
        <v>348</v>
      </c>
      <c r="G29" s="256" t="s">
        <v>328</v>
      </c>
      <c r="H29" s="256" t="s">
        <v>344</v>
      </c>
      <c r="I29" s="47">
        <f>600+60*60</f>
        <v>4200</v>
      </c>
      <c r="J29" s="217">
        <v>0.5</v>
      </c>
      <c r="K29" s="217">
        <v>0.5</v>
      </c>
      <c r="L29" s="218">
        <f t="shared" si="6"/>
        <v>2100</v>
      </c>
      <c r="M29" s="218">
        <f t="shared" si="7"/>
        <v>2100</v>
      </c>
      <c r="N29" s="225" t="s">
        <v>48</v>
      </c>
      <c r="O29" s="221"/>
      <c r="P29" s="220"/>
      <c r="Q29" s="220"/>
      <c r="R29" s="220"/>
      <c r="S29" s="220"/>
      <c r="T29" s="221"/>
      <c r="U29" s="219"/>
      <c r="V29" s="164" t="s">
        <v>327</v>
      </c>
    </row>
    <row r="30" spans="1:22" x14ac:dyDescent="0.25">
      <c r="A30" s="257"/>
      <c r="B30" s="257"/>
      <c r="C30" s="258" t="s">
        <v>108</v>
      </c>
      <c r="D30" s="214"/>
      <c r="E30" s="219"/>
      <c r="F30" s="259" t="s">
        <v>347</v>
      </c>
      <c r="G30" s="259"/>
      <c r="H30" s="259"/>
      <c r="I30" s="49"/>
      <c r="J30" s="260"/>
      <c r="K30" s="260"/>
      <c r="L30" s="261"/>
      <c r="M30" s="261"/>
      <c r="N30" s="262"/>
      <c r="O30" s="263"/>
      <c r="P30" s="264"/>
      <c r="Q30" s="264"/>
      <c r="R30" s="264"/>
      <c r="S30" s="264"/>
      <c r="T30" s="263"/>
      <c r="U30" s="265"/>
    </row>
    <row r="31" spans="1:22" x14ac:dyDescent="0.25">
      <c r="A31" s="208"/>
      <c r="B31" s="208"/>
      <c r="C31" s="266" t="s">
        <v>109</v>
      </c>
      <c r="D31" s="267"/>
      <c r="E31" s="267"/>
      <c r="F31" s="268" t="s">
        <v>346</v>
      </c>
      <c r="G31" s="268"/>
      <c r="H31" s="268"/>
      <c r="I31" s="208"/>
      <c r="J31" s="208"/>
      <c r="K31" s="208"/>
      <c r="L31" s="208"/>
      <c r="M31" s="208"/>
      <c r="N31" s="208"/>
      <c r="O31" s="208"/>
      <c r="P31" s="208"/>
      <c r="Q31" s="208"/>
      <c r="R31" s="208"/>
      <c r="S31" s="208"/>
      <c r="T31" s="208"/>
      <c r="U31" s="208"/>
    </row>
    <row r="32" spans="1:22" x14ac:dyDescent="0.25">
      <c r="A32" s="208"/>
      <c r="B32" s="208"/>
      <c r="C32" s="266" t="s">
        <v>110</v>
      </c>
      <c r="D32" s="267"/>
      <c r="E32" s="267"/>
      <c r="F32" s="268" t="s">
        <v>345</v>
      </c>
      <c r="G32" s="268"/>
      <c r="H32" s="268"/>
      <c r="I32" s="208"/>
      <c r="J32" s="208"/>
      <c r="K32" s="208"/>
      <c r="L32" s="208"/>
      <c r="M32" s="208"/>
      <c r="N32" s="208"/>
      <c r="O32" s="208"/>
      <c r="P32" s="208"/>
      <c r="Q32" s="208"/>
      <c r="R32" s="208"/>
      <c r="S32" s="208"/>
      <c r="T32" s="208"/>
      <c r="U32" s="208"/>
    </row>
    <row r="33" spans="1:22" x14ac:dyDescent="0.25">
      <c r="A33" s="208"/>
      <c r="B33" s="208"/>
      <c r="C33" s="208"/>
      <c r="D33" s="208"/>
      <c r="E33" s="208"/>
      <c r="F33" s="208"/>
      <c r="G33" s="208"/>
      <c r="H33" s="208"/>
      <c r="I33" s="208"/>
      <c r="J33" s="208"/>
      <c r="K33" s="208"/>
      <c r="L33" s="208"/>
      <c r="M33" s="208"/>
      <c r="N33" s="208"/>
      <c r="O33" s="208"/>
      <c r="P33" s="208"/>
      <c r="Q33" s="208"/>
      <c r="R33" s="208"/>
      <c r="S33" s="208"/>
      <c r="T33" s="208"/>
      <c r="U33" s="208"/>
    </row>
    <row r="34" spans="1:22" x14ac:dyDescent="0.25">
      <c r="A34" s="462" t="s">
        <v>236</v>
      </c>
      <c r="B34" s="463"/>
      <c r="C34" s="463"/>
      <c r="D34" s="463"/>
      <c r="E34" s="463"/>
      <c r="F34" s="463"/>
      <c r="G34" s="463"/>
      <c r="H34" s="463"/>
      <c r="I34" s="463"/>
      <c r="J34" s="463"/>
      <c r="K34" s="463"/>
      <c r="L34" s="463"/>
      <c r="M34" s="463"/>
      <c r="N34" s="463"/>
      <c r="O34" s="463"/>
      <c r="P34" s="463"/>
      <c r="Q34" s="463"/>
      <c r="R34" s="463"/>
      <c r="S34" s="463"/>
      <c r="T34" s="463"/>
      <c r="U34" s="464"/>
    </row>
    <row r="35" spans="1:22" ht="14.45" customHeight="1" x14ac:dyDescent="0.25">
      <c r="A35" s="453" t="s">
        <v>38</v>
      </c>
      <c r="B35" s="203"/>
      <c r="C35" s="453" t="s">
        <v>39</v>
      </c>
      <c r="D35" s="451" t="s">
        <v>40</v>
      </c>
      <c r="E35" s="451" t="s">
        <v>41</v>
      </c>
      <c r="F35" s="453" t="s">
        <v>84</v>
      </c>
      <c r="G35" s="458" t="s">
        <v>85</v>
      </c>
      <c r="H35" s="453" t="s">
        <v>82</v>
      </c>
      <c r="I35" s="453" t="s">
        <v>89</v>
      </c>
      <c r="J35" s="460" t="s">
        <v>299</v>
      </c>
      <c r="K35" s="453" t="s">
        <v>90</v>
      </c>
      <c r="L35" s="451" t="s">
        <v>95</v>
      </c>
      <c r="M35" s="453" t="s">
        <v>96</v>
      </c>
      <c r="N35" s="451" t="s">
        <v>42</v>
      </c>
      <c r="O35" s="455" t="s">
        <v>43</v>
      </c>
      <c r="P35" s="456"/>
      <c r="Q35" s="456"/>
      <c r="R35" s="456"/>
      <c r="S35" s="456"/>
      <c r="T35" s="456"/>
      <c r="U35" s="457"/>
    </row>
    <row r="36" spans="1:22" x14ac:dyDescent="0.25">
      <c r="A36" s="454"/>
      <c r="B36" s="204"/>
      <c r="C36" s="454"/>
      <c r="D36" s="452"/>
      <c r="E36" s="452"/>
      <c r="F36" s="454"/>
      <c r="G36" s="459"/>
      <c r="H36" s="454"/>
      <c r="I36" s="454"/>
      <c r="J36" s="461"/>
      <c r="K36" s="454"/>
      <c r="L36" s="452"/>
      <c r="M36" s="454"/>
      <c r="N36" s="452"/>
      <c r="O36" s="209">
        <v>2025</v>
      </c>
      <c r="P36" s="209">
        <v>2026</v>
      </c>
      <c r="Q36" s="209">
        <v>2027</v>
      </c>
      <c r="R36" s="209">
        <v>2028</v>
      </c>
      <c r="S36" s="209">
        <v>2029</v>
      </c>
      <c r="T36" s="209">
        <v>2030</v>
      </c>
      <c r="U36" s="209">
        <v>2031</v>
      </c>
    </row>
    <row r="37" spans="1:22" ht="39" x14ac:dyDescent="0.25">
      <c r="A37" s="210" t="s">
        <v>251</v>
      </c>
      <c r="B37" s="223">
        <v>4</v>
      </c>
      <c r="C37" s="212" t="s">
        <v>335</v>
      </c>
      <c r="D37" s="269" t="s">
        <v>302</v>
      </c>
      <c r="E37" s="219" t="s">
        <v>45</v>
      </c>
      <c r="F37" s="243">
        <v>24000</v>
      </c>
      <c r="G37" s="216" t="s">
        <v>97</v>
      </c>
      <c r="H37" s="216">
        <v>4</v>
      </c>
      <c r="I37" s="47">
        <f>+F37*H37</f>
        <v>96000</v>
      </c>
      <c r="J37" s="217">
        <v>0.5</v>
      </c>
      <c r="K37" s="217">
        <v>0.5</v>
      </c>
      <c r="L37" s="218">
        <f>+I37*J37</f>
        <v>48000</v>
      </c>
      <c r="M37" s="218">
        <f>+I37*K37</f>
        <v>48000</v>
      </c>
      <c r="N37" s="225" t="s">
        <v>46</v>
      </c>
      <c r="O37" s="221"/>
      <c r="P37" s="220"/>
      <c r="Q37" s="220"/>
      <c r="R37" s="221"/>
      <c r="S37" s="220"/>
      <c r="T37" s="235"/>
      <c r="U37" s="219"/>
      <c r="V37" s="164"/>
    </row>
    <row r="38" spans="1:22" ht="26.25" x14ac:dyDescent="0.25">
      <c r="A38" s="210" t="s">
        <v>251</v>
      </c>
      <c r="B38" s="223">
        <v>4</v>
      </c>
      <c r="C38" s="270" t="s">
        <v>62</v>
      </c>
      <c r="D38" s="231" t="s">
        <v>303</v>
      </c>
      <c r="E38" s="219" t="s">
        <v>45</v>
      </c>
      <c r="F38" s="243">
        <v>36000</v>
      </c>
      <c r="G38" s="216" t="s">
        <v>326</v>
      </c>
      <c r="H38" s="216">
        <v>6</v>
      </c>
      <c r="I38" s="47">
        <f t="shared" ref="I38:I42" si="9">+F38*H38</f>
        <v>216000</v>
      </c>
      <c r="J38" s="217">
        <v>0.5</v>
      </c>
      <c r="K38" s="217">
        <v>0.5</v>
      </c>
      <c r="L38" s="218">
        <f t="shared" ref="L38:L42" si="10">+I38*J38</f>
        <v>108000</v>
      </c>
      <c r="M38" s="218">
        <f t="shared" ref="M38:M42" si="11">+I38*K38</f>
        <v>108000</v>
      </c>
      <c r="N38" s="225" t="s">
        <v>55</v>
      </c>
      <c r="O38" s="230"/>
      <c r="P38" s="220"/>
      <c r="Q38" s="220"/>
      <c r="R38" s="220"/>
      <c r="S38" s="220"/>
      <c r="T38" s="220"/>
      <c r="U38" s="222"/>
      <c r="V38" s="164" t="s">
        <v>329</v>
      </c>
    </row>
    <row r="39" spans="1:22" ht="26.25" x14ac:dyDescent="0.25">
      <c r="A39" s="210" t="s">
        <v>252</v>
      </c>
      <c r="B39" s="223">
        <v>3</v>
      </c>
      <c r="C39" s="241" t="s">
        <v>338</v>
      </c>
      <c r="D39" s="231" t="s">
        <v>300</v>
      </c>
      <c r="E39" s="219" t="s">
        <v>45</v>
      </c>
      <c r="F39" s="243">
        <v>3000</v>
      </c>
      <c r="G39" s="271" t="s">
        <v>98</v>
      </c>
      <c r="H39" s="216">
        <v>3</v>
      </c>
      <c r="I39" s="47">
        <f t="shared" si="9"/>
        <v>9000</v>
      </c>
      <c r="J39" s="217">
        <v>0.5</v>
      </c>
      <c r="K39" s="217">
        <v>0.5</v>
      </c>
      <c r="L39" s="218">
        <f t="shared" si="10"/>
        <v>4500</v>
      </c>
      <c r="M39" s="218">
        <f t="shared" si="11"/>
        <v>4500</v>
      </c>
      <c r="N39" s="225" t="s">
        <v>55</v>
      </c>
      <c r="O39" s="221"/>
      <c r="P39" s="272"/>
      <c r="Q39" s="220"/>
      <c r="R39" s="272"/>
      <c r="S39" s="220"/>
      <c r="T39" s="272"/>
      <c r="U39" s="273"/>
      <c r="V39" s="164"/>
    </row>
    <row r="40" spans="1:22" ht="26.25" x14ac:dyDescent="0.25">
      <c r="A40" s="210" t="s">
        <v>252</v>
      </c>
      <c r="B40" s="223">
        <v>3</v>
      </c>
      <c r="C40" s="212" t="s">
        <v>339</v>
      </c>
      <c r="D40" s="231" t="s">
        <v>300</v>
      </c>
      <c r="E40" s="219" t="s">
        <v>49</v>
      </c>
      <c r="F40" s="274">
        <v>20400</v>
      </c>
      <c r="G40" s="271" t="s">
        <v>98</v>
      </c>
      <c r="H40" s="234">
        <v>7</v>
      </c>
      <c r="I40" s="47">
        <f t="shared" si="9"/>
        <v>142800</v>
      </c>
      <c r="J40" s="217">
        <v>0.5</v>
      </c>
      <c r="K40" s="217">
        <v>0.5</v>
      </c>
      <c r="L40" s="218">
        <f t="shared" si="10"/>
        <v>71400</v>
      </c>
      <c r="M40" s="218">
        <f t="shared" si="11"/>
        <v>71400</v>
      </c>
      <c r="N40" s="225" t="s">
        <v>46</v>
      </c>
      <c r="O40" s="220"/>
      <c r="P40" s="221"/>
      <c r="Q40" s="220"/>
      <c r="R40" s="220"/>
      <c r="S40" s="220"/>
      <c r="T40" s="220"/>
      <c r="U40" s="221"/>
      <c r="V40" s="164"/>
    </row>
    <row r="41" spans="1:22" ht="39" x14ac:dyDescent="0.25">
      <c r="A41" s="210" t="s">
        <v>253</v>
      </c>
      <c r="B41" s="223">
        <v>4</v>
      </c>
      <c r="C41" s="275" t="s">
        <v>359</v>
      </c>
      <c r="D41" s="225" t="s">
        <v>63</v>
      </c>
      <c r="E41" s="219" t="s">
        <v>45</v>
      </c>
      <c r="F41" s="276">
        <f>(10000+40000+30000*7)*1.2</f>
        <v>312000</v>
      </c>
      <c r="G41" s="277" t="s">
        <v>97</v>
      </c>
      <c r="H41" s="216">
        <v>1</v>
      </c>
      <c r="I41" s="47">
        <f t="shared" si="9"/>
        <v>312000</v>
      </c>
      <c r="J41" s="217">
        <v>0.5</v>
      </c>
      <c r="K41" s="217">
        <v>0.5</v>
      </c>
      <c r="L41" s="218">
        <f t="shared" si="10"/>
        <v>156000</v>
      </c>
      <c r="M41" s="218">
        <f t="shared" si="11"/>
        <v>156000</v>
      </c>
      <c r="N41" s="225" t="s">
        <v>55</v>
      </c>
      <c r="O41" s="230"/>
      <c r="P41" s="235"/>
      <c r="Q41" s="220"/>
      <c r="R41" s="235"/>
      <c r="S41" s="235"/>
      <c r="T41" s="235"/>
      <c r="U41" s="278"/>
      <c r="V41" s="164"/>
    </row>
    <row r="42" spans="1:22" ht="26.25" x14ac:dyDescent="0.25">
      <c r="A42" s="251" t="s">
        <v>254</v>
      </c>
      <c r="B42" s="223">
        <v>4</v>
      </c>
      <c r="C42" s="279" t="s">
        <v>341</v>
      </c>
      <c r="D42" s="225" t="s">
        <v>59</v>
      </c>
      <c r="E42" s="242" t="s">
        <v>45</v>
      </c>
      <c r="F42" s="243">
        <f>1200*12*4+15000+5000*3</f>
        <v>87600</v>
      </c>
      <c r="G42" s="280" t="s">
        <v>350</v>
      </c>
      <c r="H42" s="281">
        <v>1</v>
      </c>
      <c r="I42" s="47">
        <f t="shared" si="9"/>
        <v>87600</v>
      </c>
      <c r="J42" s="217">
        <v>0.5</v>
      </c>
      <c r="K42" s="217">
        <v>0.5</v>
      </c>
      <c r="L42" s="218">
        <f t="shared" si="10"/>
        <v>43800</v>
      </c>
      <c r="M42" s="218">
        <f t="shared" si="11"/>
        <v>43800</v>
      </c>
      <c r="N42" s="214" t="s">
        <v>48</v>
      </c>
      <c r="O42" s="282"/>
      <c r="P42" s="282"/>
      <c r="Q42" s="282"/>
      <c r="R42" s="282"/>
      <c r="S42" s="282"/>
      <c r="T42" s="282"/>
      <c r="U42" s="282"/>
      <c r="V42" s="164" t="s">
        <v>351</v>
      </c>
    </row>
    <row r="43" spans="1:22" x14ac:dyDescent="0.25">
      <c r="A43" s="208"/>
      <c r="B43" s="208"/>
      <c r="C43" s="208"/>
      <c r="D43" s="208"/>
      <c r="E43" s="208"/>
      <c r="F43" s="208"/>
      <c r="G43" s="208"/>
      <c r="H43" s="208"/>
      <c r="I43" s="208"/>
      <c r="J43" s="208"/>
      <c r="K43" s="208"/>
      <c r="L43" s="208"/>
      <c r="M43" s="208"/>
      <c r="N43" s="208"/>
      <c r="O43" s="208"/>
      <c r="P43" s="208"/>
      <c r="Q43" s="208"/>
      <c r="R43" s="208"/>
      <c r="S43" s="208"/>
      <c r="T43" s="208"/>
      <c r="U43" s="208"/>
    </row>
    <row r="44" spans="1:22" x14ac:dyDescent="0.25">
      <c r="A44" s="208"/>
      <c r="B44" s="208"/>
      <c r="C44" s="208"/>
      <c r="D44" s="208"/>
      <c r="E44" s="208"/>
      <c r="F44" s="208"/>
      <c r="G44" s="208"/>
      <c r="H44" s="208"/>
      <c r="I44" s="208"/>
      <c r="J44" s="208"/>
      <c r="K44" s="208"/>
      <c r="L44" s="208"/>
      <c r="M44" s="208"/>
      <c r="N44" s="208"/>
      <c r="O44" s="208"/>
      <c r="P44" s="208"/>
      <c r="Q44" s="208"/>
      <c r="R44" s="208"/>
      <c r="S44" s="208"/>
      <c r="T44" s="208"/>
      <c r="U44" s="208"/>
    </row>
    <row r="45" spans="1:22" x14ac:dyDescent="0.25">
      <c r="A45" s="462" t="s">
        <v>237</v>
      </c>
      <c r="B45" s="463"/>
      <c r="C45" s="463"/>
      <c r="D45" s="463"/>
      <c r="E45" s="463"/>
      <c r="F45" s="463"/>
      <c r="G45" s="463"/>
      <c r="H45" s="463"/>
      <c r="I45" s="463"/>
      <c r="J45" s="463"/>
      <c r="K45" s="463"/>
      <c r="L45" s="463"/>
      <c r="M45" s="463"/>
      <c r="N45" s="463"/>
      <c r="O45" s="463"/>
      <c r="P45" s="463"/>
      <c r="Q45" s="463"/>
      <c r="R45" s="463"/>
      <c r="S45" s="463"/>
      <c r="T45" s="463"/>
      <c r="U45" s="464"/>
    </row>
    <row r="46" spans="1:22" x14ac:dyDescent="0.25">
      <c r="A46" s="453" t="s">
        <v>38</v>
      </c>
      <c r="B46" s="203"/>
      <c r="C46" s="453" t="s">
        <v>39</v>
      </c>
      <c r="D46" s="451" t="s">
        <v>40</v>
      </c>
      <c r="E46" s="451" t="s">
        <v>41</v>
      </c>
      <c r="F46" s="453" t="s">
        <v>84</v>
      </c>
      <c r="G46" s="458" t="s">
        <v>85</v>
      </c>
      <c r="H46" s="453" t="s">
        <v>82</v>
      </c>
      <c r="I46" s="453" t="s">
        <v>89</v>
      </c>
      <c r="J46" s="460" t="s">
        <v>299</v>
      </c>
      <c r="K46" s="453" t="s">
        <v>90</v>
      </c>
      <c r="L46" s="451" t="s">
        <v>95</v>
      </c>
      <c r="M46" s="453" t="s">
        <v>96</v>
      </c>
      <c r="N46" s="451" t="s">
        <v>42</v>
      </c>
      <c r="O46" s="455" t="s">
        <v>43</v>
      </c>
      <c r="P46" s="456"/>
      <c r="Q46" s="456"/>
      <c r="R46" s="456"/>
      <c r="S46" s="456"/>
      <c r="T46" s="456"/>
      <c r="U46" s="457"/>
    </row>
    <row r="47" spans="1:22" x14ac:dyDescent="0.25">
      <c r="A47" s="454"/>
      <c r="B47" s="204"/>
      <c r="C47" s="454"/>
      <c r="D47" s="452"/>
      <c r="E47" s="452"/>
      <c r="F47" s="454"/>
      <c r="G47" s="459"/>
      <c r="H47" s="454"/>
      <c r="I47" s="454"/>
      <c r="J47" s="461"/>
      <c r="K47" s="454"/>
      <c r="L47" s="452"/>
      <c r="M47" s="454"/>
      <c r="N47" s="452"/>
      <c r="O47" s="209">
        <v>2025</v>
      </c>
      <c r="P47" s="209">
        <v>2026</v>
      </c>
      <c r="Q47" s="209">
        <v>2027</v>
      </c>
      <c r="R47" s="209">
        <v>2028</v>
      </c>
      <c r="S47" s="209">
        <v>2029</v>
      </c>
      <c r="T47" s="209">
        <v>2030</v>
      </c>
      <c r="U47" s="209">
        <v>2031</v>
      </c>
    </row>
    <row r="48" spans="1:22" ht="26.25" x14ac:dyDescent="0.25">
      <c r="A48" s="210" t="s">
        <v>64</v>
      </c>
      <c r="B48" s="223">
        <v>1</v>
      </c>
      <c r="C48" s="241" t="s">
        <v>340</v>
      </c>
      <c r="D48" s="269" t="s">
        <v>300</v>
      </c>
      <c r="E48" s="219" t="s">
        <v>45</v>
      </c>
      <c r="F48" s="243">
        <v>50000</v>
      </c>
      <c r="G48" s="283" t="s">
        <v>100</v>
      </c>
      <c r="H48" s="234">
        <v>2</v>
      </c>
      <c r="I48" s="47">
        <f t="shared" ref="I48:I55" si="12">+F48*H48</f>
        <v>100000</v>
      </c>
      <c r="J48" s="217">
        <v>0.5</v>
      </c>
      <c r="K48" s="217">
        <v>0.5</v>
      </c>
      <c r="L48" s="218">
        <f t="shared" ref="L48:L55" si="13">+I48*J48</f>
        <v>50000</v>
      </c>
      <c r="M48" s="218">
        <f t="shared" ref="M48:M55" si="14">+I48*K48</f>
        <v>50000</v>
      </c>
      <c r="N48" s="225" t="s">
        <v>46</v>
      </c>
      <c r="O48" s="235"/>
      <c r="P48" s="221"/>
      <c r="Q48" s="227"/>
      <c r="R48" s="220"/>
      <c r="S48" s="227"/>
      <c r="T48" s="235"/>
      <c r="U48" s="230"/>
      <c r="V48" s="164"/>
    </row>
    <row r="49" spans="1:22" ht="26.25" x14ac:dyDescent="0.25">
      <c r="A49" s="210" t="s">
        <v>65</v>
      </c>
      <c r="B49" s="223">
        <v>1</v>
      </c>
      <c r="C49" s="279" t="s">
        <v>66</v>
      </c>
      <c r="D49" s="269" t="s">
        <v>300</v>
      </c>
      <c r="E49" s="219" t="s">
        <v>56</v>
      </c>
      <c r="F49" s="284">
        <v>300</v>
      </c>
      <c r="G49" s="209" t="s">
        <v>99</v>
      </c>
      <c r="H49" s="285">
        <v>2</v>
      </c>
      <c r="I49" s="47">
        <f t="shared" si="12"/>
        <v>600</v>
      </c>
      <c r="J49" s="217">
        <v>0.5</v>
      </c>
      <c r="K49" s="217">
        <v>0.5</v>
      </c>
      <c r="L49" s="218">
        <f t="shared" si="13"/>
        <v>300</v>
      </c>
      <c r="M49" s="218">
        <f t="shared" si="14"/>
        <v>300</v>
      </c>
      <c r="N49" s="225" t="s">
        <v>46</v>
      </c>
      <c r="O49" s="221"/>
      <c r="P49" s="235"/>
      <c r="Q49" s="220"/>
      <c r="R49" s="214"/>
      <c r="S49" s="227"/>
      <c r="T49" s="235"/>
      <c r="U49" s="219"/>
      <c r="V49" s="164"/>
    </row>
    <row r="50" spans="1:22" ht="26.25" x14ac:dyDescent="0.25">
      <c r="A50" s="251" t="s">
        <v>255</v>
      </c>
      <c r="B50" s="223">
        <v>2</v>
      </c>
      <c r="C50" s="241" t="s">
        <v>67</v>
      </c>
      <c r="D50" s="269" t="s">
        <v>300</v>
      </c>
      <c r="E50" s="219" t="s">
        <v>49</v>
      </c>
      <c r="F50" s="286">
        <v>72000</v>
      </c>
      <c r="G50" s="287" t="s">
        <v>330</v>
      </c>
      <c r="H50" s="288">
        <v>1</v>
      </c>
      <c r="I50" s="47">
        <f t="shared" si="12"/>
        <v>72000</v>
      </c>
      <c r="J50" s="217">
        <v>0.5</v>
      </c>
      <c r="K50" s="217">
        <v>0.5</v>
      </c>
      <c r="L50" s="218">
        <f t="shared" si="13"/>
        <v>36000</v>
      </c>
      <c r="M50" s="218">
        <f t="shared" si="14"/>
        <v>36000</v>
      </c>
      <c r="N50" s="225" t="s">
        <v>46</v>
      </c>
      <c r="O50" s="238"/>
      <c r="P50" s="220"/>
      <c r="Q50" s="220"/>
      <c r="R50" s="235"/>
      <c r="S50" s="227"/>
      <c r="T50" s="227"/>
      <c r="U50" s="219"/>
      <c r="V50" s="164"/>
    </row>
    <row r="51" spans="1:22" ht="38.25" x14ac:dyDescent="0.25">
      <c r="A51" s="289" t="s">
        <v>68</v>
      </c>
      <c r="B51" s="290">
        <v>1</v>
      </c>
      <c r="C51" s="291" t="s">
        <v>69</v>
      </c>
      <c r="D51" s="292" t="s">
        <v>305</v>
      </c>
      <c r="E51" s="219" t="s">
        <v>49</v>
      </c>
      <c r="F51" s="293" t="s">
        <v>70</v>
      </c>
      <c r="G51" s="294" t="s">
        <v>91</v>
      </c>
      <c r="H51" s="288">
        <v>2</v>
      </c>
      <c r="I51" s="47">
        <f>(170000+6000)*2</f>
        <v>352000</v>
      </c>
      <c r="J51" s="217">
        <v>0.5</v>
      </c>
      <c r="K51" s="217">
        <v>0.5</v>
      </c>
      <c r="L51" s="218">
        <f t="shared" si="13"/>
        <v>176000</v>
      </c>
      <c r="M51" s="218">
        <f t="shared" si="14"/>
        <v>176000</v>
      </c>
      <c r="N51" s="225" t="s">
        <v>55</v>
      </c>
      <c r="O51" s="238"/>
      <c r="P51" s="236"/>
      <c r="Q51" s="220"/>
      <c r="R51" s="220"/>
      <c r="S51" s="220"/>
      <c r="T51" s="220"/>
      <c r="U51" s="222"/>
      <c r="V51" s="164"/>
    </row>
    <row r="52" spans="1:22" ht="26.25" x14ac:dyDescent="0.25">
      <c r="A52" s="210" t="s">
        <v>68</v>
      </c>
      <c r="B52" s="223">
        <v>2</v>
      </c>
      <c r="C52" s="295" t="s">
        <v>360</v>
      </c>
      <c r="D52" s="269" t="s">
        <v>296</v>
      </c>
      <c r="E52" s="219" t="s">
        <v>45</v>
      </c>
      <c r="F52" s="293">
        <v>300</v>
      </c>
      <c r="G52" s="296" t="s">
        <v>331</v>
      </c>
      <c r="H52" s="288">
        <v>10</v>
      </c>
      <c r="I52" s="47">
        <f t="shared" si="12"/>
        <v>3000</v>
      </c>
      <c r="J52" s="217">
        <v>0.5</v>
      </c>
      <c r="K52" s="217">
        <v>0.5</v>
      </c>
      <c r="L52" s="218">
        <f t="shared" si="13"/>
        <v>1500</v>
      </c>
      <c r="M52" s="218">
        <f t="shared" si="14"/>
        <v>1500</v>
      </c>
      <c r="N52" s="225" t="s">
        <v>55</v>
      </c>
      <c r="O52" s="219"/>
      <c r="P52" s="222"/>
      <c r="Q52" s="222"/>
      <c r="R52" s="219"/>
      <c r="S52" s="219"/>
      <c r="T52" s="219"/>
      <c r="U52" s="219"/>
      <c r="V52" s="164"/>
    </row>
    <row r="53" spans="1:22" ht="38.25" x14ac:dyDescent="0.25">
      <c r="A53" s="210" t="s">
        <v>71</v>
      </c>
      <c r="B53" s="223">
        <v>5</v>
      </c>
      <c r="C53" s="241" t="s">
        <v>72</v>
      </c>
      <c r="D53" s="292" t="s">
        <v>297</v>
      </c>
      <c r="E53" s="219" t="s">
        <v>49</v>
      </c>
      <c r="F53" s="286">
        <v>5000</v>
      </c>
      <c r="G53" s="271" t="s">
        <v>101</v>
      </c>
      <c r="H53" s="285">
        <v>1</v>
      </c>
      <c r="I53" s="47">
        <f t="shared" si="12"/>
        <v>5000</v>
      </c>
      <c r="J53" s="217">
        <v>0.5</v>
      </c>
      <c r="K53" s="217">
        <v>0.5</v>
      </c>
      <c r="L53" s="218">
        <f t="shared" si="13"/>
        <v>2500</v>
      </c>
      <c r="M53" s="218">
        <f t="shared" si="14"/>
        <v>2500</v>
      </c>
      <c r="N53" s="225" t="s">
        <v>55</v>
      </c>
      <c r="O53" s="214"/>
      <c r="P53" s="227"/>
      <c r="Q53" s="238"/>
      <c r="R53" s="220"/>
      <c r="S53" s="220"/>
      <c r="T53" s="235"/>
      <c r="U53" s="219"/>
      <c r="V53" s="164"/>
    </row>
    <row r="54" spans="1:22" ht="21" customHeight="1" x14ac:dyDescent="0.25">
      <c r="A54" s="469" t="s">
        <v>68</v>
      </c>
      <c r="B54" s="474">
        <v>5</v>
      </c>
      <c r="C54" s="471" t="s">
        <v>342</v>
      </c>
      <c r="D54" s="472" t="s">
        <v>306</v>
      </c>
      <c r="E54" s="473" t="s">
        <v>49</v>
      </c>
      <c r="F54" s="297">
        <v>1000</v>
      </c>
      <c r="G54" s="216" t="s">
        <v>102</v>
      </c>
      <c r="H54" s="285">
        <v>60</v>
      </c>
      <c r="I54" s="47">
        <f t="shared" si="12"/>
        <v>60000</v>
      </c>
      <c r="J54" s="217">
        <v>0.5</v>
      </c>
      <c r="K54" s="217">
        <v>0.5</v>
      </c>
      <c r="L54" s="218">
        <f t="shared" si="13"/>
        <v>30000</v>
      </c>
      <c r="M54" s="218">
        <f t="shared" si="14"/>
        <v>30000</v>
      </c>
      <c r="N54" s="476" t="s">
        <v>48</v>
      </c>
      <c r="O54" s="468"/>
      <c r="P54" s="477"/>
      <c r="Q54" s="478"/>
      <c r="R54" s="478"/>
      <c r="S54" s="479"/>
      <c r="T54" s="468"/>
      <c r="U54" s="468"/>
      <c r="V54" s="164"/>
    </row>
    <row r="55" spans="1:22" x14ac:dyDescent="0.25">
      <c r="A55" s="470"/>
      <c r="B55" s="475"/>
      <c r="C55" s="471"/>
      <c r="D55" s="472"/>
      <c r="E55" s="473"/>
      <c r="F55" s="297">
        <v>2500</v>
      </c>
      <c r="G55" s="216" t="s">
        <v>103</v>
      </c>
      <c r="H55" s="298">
        <v>70</v>
      </c>
      <c r="I55" s="47">
        <f t="shared" si="12"/>
        <v>175000</v>
      </c>
      <c r="J55" s="217">
        <v>0.5</v>
      </c>
      <c r="K55" s="217">
        <v>0.5</v>
      </c>
      <c r="L55" s="218">
        <f t="shared" si="13"/>
        <v>87500</v>
      </c>
      <c r="M55" s="218">
        <f t="shared" si="14"/>
        <v>87500</v>
      </c>
      <c r="N55" s="476"/>
      <c r="O55" s="468"/>
      <c r="P55" s="477"/>
      <c r="Q55" s="478"/>
      <c r="R55" s="478"/>
      <c r="S55" s="479"/>
      <c r="T55" s="468"/>
      <c r="U55" s="468"/>
      <c r="V55" s="164"/>
    </row>
    <row r="58" spans="1:22" x14ac:dyDescent="0.25">
      <c r="B58" s="135" t="s">
        <v>298</v>
      </c>
      <c r="D58" s="22" t="s">
        <v>73</v>
      </c>
    </row>
    <row r="59" spans="1:22" x14ac:dyDescent="0.25">
      <c r="A59">
        <v>1</v>
      </c>
      <c r="B59" t="s">
        <v>257</v>
      </c>
      <c r="D59" s="23" t="s">
        <v>74</v>
      </c>
    </row>
    <row r="60" spans="1:22" x14ac:dyDescent="0.25">
      <c r="A60">
        <v>2</v>
      </c>
      <c r="B60" t="s">
        <v>258</v>
      </c>
      <c r="D60" s="23" t="s">
        <v>75</v>
      </c>
    </row>
    <row r="61" spans="1:22" x14ac:dyDescent="0.25">
      <c r="A61">
        <v>3</v>
      </c>
      <c r="B61" t="s">
        <v>260</v>
      </c>
      <c r="D61" s="23" t="s">
        <v>76</v>
      </c>
    </row>
    <row r="62" spans="1:22" x14ac:dyDescent="0.25">
      <c r="A62">
        <v>4</v>
      </c>
      <c r="B62" t="s">
        <v>261</v>
      </c>
      <c r="D62" s="23" t="s">
        <v>77</v>
      </c>
    </row>
    <row r="63" spans="1:22" x14ac:dyDescent="0.25">
      <c r="A63">
        <v>5</v>
      </c>
      <c r="B63" t="s">
        <v>259</v>
      </c>
      <c r="D63" s="23" t="s">
        <v>78</v>
      </c>
    </row>
    <row r="64" spans="1:22" x14ac:dyDescent="0.25">
      <c r="D64" s="23" t="s">
        <v>79</v>
      </c>
    </row>
    <row r="65" spans="1:4" x14ac:dyDescent="0.25">
      <c r="D65" s="23" t="s">
        <v>80</v>
      </c>
    </row>
    <row r="66" spans="1:4" x14ac:dyDescent="0.25">
      <c r="D66" s="23" t="s">
        <v>81</v>
      </c>
    </row>
    <row r="67" spans="1:4" x14ac:dyDescent="0.25">
      <c r="D67" s="23"/>
    </row>
    <row r="70" spans="1:4" ht="15.75" x14ac:dyDescent="0.25">
      <c r="A70" s="165" t="s">
        <v>323</v>
      </c>
      <c r="B70" s="166"/>
    </row>
    <row r="72" spans="1:4" x14ac:dyDescent="0.25">
      <c r="A72" s="172" t="s">
        <v>312</v>
      </c>
    </row>
    <row r="99" spans="1:3" x14ac:dyDescent="0.25">
      <c r="A99" s="172" t="s">
        <v>314</v>
      </c>
      <c r="B99">
        <v>1</v>
      </c>
      <c r="C99" t="s">
        <v>2</v>
      </c>
    </row>
    <row r="100" spans="1:3" x14ac:dyDescent="0.25">
      <c r="B100">
        <v>2</v>
      </c>
      <c r="C100" t="s">
        <v>9</v>
      </c>
    </row>
    <row r="101" spans="1:3" x14ac:dyDescent="0.25">
      <c r="B101">
        <v>3</v>
      </c>
      <c r="C101" t="s">
        <v>14</v>
      </c>
    </row>
    <row r="102" spans="1:3" x14ac:dyDescent="0.25">
      <c r="B102">
        <v>4</v>
      </c>
      <c r="C102" t="s">
        <v>313</v>
      </c>
    </row>
    <row r="106" spans="1:3" x14ac:dyDescent="0.25">
      <c r="A106" s="172" t="s">
        <v>315</v>
      </c>
      <c r="B106">
        <v>1</v>
      </c>
      <c r="C106" t="s">
        <v>316</v>
      </c>
    </row>
    <row r="107" spans="1:3" x14ac:dyDescent="0.25">
      <c r="B107">
        <v>2</v>
      </c>
      <c r="C107" t="s">
        <v>317</v>
      </c>
    </row>
    <row r="108" spans="1:3" x14ac:dyDescent="0.25">
      <c r="B108">
        <v>3</v>
      </c>
      <c r="C108" t="s">
        <v>318</v>
      </c>
    </row>
    <row r="112" spans="1:3" x14ac:dyDescent="0.25">
      <c r="A112" s="172" t="s">
        <v>319</v>
      </c>
      <c r="B112">
        <v>1</v>
      </c>
      <c r="C112" t="s">
        <v>320</v>
      </c>
    </row>
    <row r="113" spans="1:3" x14ac:dyDescent="0.25">
      <c r="B113">
        <v>2</v>
      </c>
      <c r="C113" t="s">
        <v>321</v>
      </c>
    </row>
    <row r="114" spans="1:3" x14ac:dyDescent="0.25">
      <c r="B114">
        <v>3</v>
      </c>
      <c r="C114" t="s">
        <v>322</v>
      </c>
    </row>
    <row r="118" spans="1:3" x14ac:dyDescent="0.25">
      <c r="A118" s="166" t="s">
        <v>332</v>
      </c>
      <c r="C118" t="s">
        <v>333</v>
      </c>
    </row>
  </sheetData>
  <mergeCells count="90">
    <mergeCell ref="T54:T55"/>
    <mergeCell ref="U54:U55"/>
    <mergeCell ref="A54:A55"/>
    <mergeCell ref="C54:C55"/>
    <mergeCell ref="D54:D55"/>
    <mergeCell ref="E54:E55"/>
    <mergeCell ref="B54:B55"/>
    <mergeCell ref="N54:N55"/>
    <mergeCell ref="O54:O55"/>
    <mergeCell ref="P54:P55"/>
    <mergeCell ref="Q54:Q55"/>
    <mergeCell ref="R54:R55"/>
    <mergeCell ref="S54:S55"/>
    <mergeCell ref="A1:U1"/>
    <mergeCell ref="A4:U4"/>
    <mergeCell ref="A5:A6"/>
    <mergeCell ref="C5:C6"/>
    <mergeCell ref="D5:D6"/>
    <mergeCell ref="E5:E6"/>
    <mergeCell ref="F5:F6"/>
    <mergeCell ref="G5:G6"/>
    <mergeCell ref="H5:H6"/>
    <mergeCell ref="I5:I6"/>
    <mergeCell ref="J5:J6"/>
    <mergeCell ref="K5:K6"/>
    <mergeCell ref="L5:L6"/>
    <mergeCell ref="M5:M6"/>
    <mergeCell ref="N5:N6"/>
    <mergeCell ref="O5:U5"/>
    <mergeCell ref="A11:U11"/>
    <mergeCell ref="B5:B6"/>
    <mergeCell ref="L12:L13"/>
    <mergeCell ref="M12:M13"/>
    <mergeCell ref="N12:N13"/>
    <mergeCell ref="O12:U12"/>
    <mergeCell ref="A22:U22"/>
    <mergeCell ref="G12:G13"/>
    <mergeCell ref="H12:H13"/>
    <mergeCell ref="I12:I13"/>
    <mergeCell ref="J12:J13"/>
    <mergeCell ref="K12:K13"/>
    <mergeCell ref="A12:A13"/>
    <mergeCell ref="C12:C13"/>
    <mergeCell ref="D12:D13"/>
    <mergeCell ref="E12:E13"/>
    <mergeCell ref="F12:F13"/>
    <mergeCell ref="L23:L24"/>
    <mergeCell ref="M23:M24"/>
    <mergeCell ref="N23:N24"/>
    <mergeCell ref="O23:U23"/>
    <mergeCell ref="A34:U34"/>
    <mergeCell ref="G23:G24"/>
    <mergeCell ref="H23:H24"/>
    <mergeCell ref="I23:I24"/>
    <mergeCell ref="J23:J24"/>
    <mergeCell ref="K23:K24"/>
    <mergeCell ref="A23:A24"/>
    <mergeCell ref="C23:C24"/>
    <mergeCell ref="D23:D24"/>
    <mergeCell ref="E23:E24"/>
    <mergeCell ref="F23:F24"/>
    <mergeCell ref="L35:L36"/>
    <mergeCell ref="M35:M36"/>
    <mergeCell ref="N35:N36"/>
    <mergeCell ref="O35:U35"/>
    <mergeCell ref="A45:U45"/>
    <mergeCell ref="G35:G36"/>
    <mergeCell ref="H35:H36"/>
    <mergeCell ref="I35:I36"/>
    <mergeCell ref="J35:J36"/>
    <mergeCell ref="K35:K36"/>
    <mergeCell ref="A35:A36"/>
    <mergeCell ref="C35:C36"/>
    <mergeCell ref="D35:D36"/>
    <mergeCell ref="E35:E36"/>
    <mergeCell ref="F35:F36"/>
    <mergeCell ref="A46:A47"/>
    <mergeCell ref="C46:C47"/>
    <mergeCell ref="D46:D47"/>
    <mergeCell ref="E46:E47"/>
    <mergeCell ref="F46:F47"/>
    <mergeCell ref="L46:L47"/>
    <mergeCell ref="M46:M47"/>
    <mergeCell ref="N46:N47"/>
    <mergeCell ref="O46:U46"/>
    <mergeCell ref="G46:G47"/>
    <mergeCell ref="H46:H47"/>
    <mergeCell ref="I46:I47"/>
    <mergeCell ref="J46:J47"/>
    <mergeCell ref="K46:K47"/>
  </mergeCells>
  <pageMargins left="0.25" right="0.25" top="0.75" bottom="0.75" header="0.3" footer="0.3"/>
  <pageSetup paperSize="8" orientation="portrait" verticalDpi="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09C1E-C28E-4BA7-99AA-7B81024A8FA1}">
  <dimension ref="A1:V53"/>
  <sheetViews>
    <sheetView topLeftCell="C14" workbookViewId="0">
      <selection activeCell="D10" sqref="D10:D11"/>
    </sheetView>
  </sheetViews>
  <sheetFormatPr defaultRowHeight="15" x14ac:dyDescent="0.25"/>
  <cols>
    <col min="1" max="2" width="0" hidden="1" customWidth="1"/>
    <col min="3" max="3" width="61.5703125" customWidth="1"/>
    <col min="4" max="4" width="16.28515625" customWidth="1"/>
    <col min="5" max="5" width="11.28515625" customWidth="1"/>
    <col min="6" max="6" width="19" hidden="1" customWidth="1"/>
    <col min="7" max="7" width="12.85546875" hidden="1" customWidth="1"/>
    <col min="8" max="8" width="0" hidden="1" customWidth="1"/>
    <col min="9" max="9" width="14.7109375" hidden="1" customWidth="1"/>
    <col min="10" max="10" width="11.28515625" hidden="1" customWidth="1"/>
    <col min="11" max="11" width="10.7109375" hidden="1" customWidth="1"/>
    <col min="12" max="12" width="12.5703125" hidden="1" customWidth="1"/>
    <col min="13" max="13" width="12.5703125" customWidth="1"/>
    <col min="14" max="14" width="11.85546875" hidden="1" customWidth="1"/>
    <col min="15" max="15" width="14.42578125" customWidth="1"/>
  </cols>
  <sheetData>
    <row r="1" spans="1:22" ht="7.5" customHeight="1" x14ac:dyDescent="0.25">
      <c r="A1" s="186"/>
      <c r="B1" s="187"/>
      <c r="C1" s="188"/>
      <c r="D1" s="188"/>
      <c r="E1" s="188"/>
      <c r="F1" s="188"/>
      <c r="G1" s="188"/>
      <c r="H1" s="188"/>
      <c r="I1" s="188"/>
      <c r="J1" s="188"/>
      <c r="K1" s="188"/>
      <c r="L1" s="188"/>
      <c r="M1" s="188"/>
      <c r="N1" s="188"/>
      <c r="O1" s="188"/>
      <c r="P1" s="188"/>
      <c r="Q1" s="188"/>
      <c r="R1" s="188"/>
      <c r="S1" s="188"/>
      <c r="T1" s="188"/>
      <c r="U1" s="188"/>
      <c r="V1" s="189"/>
    </row>
    <row r="2" spans="1:22" x14ac:dyDescent="0.25">
      <c r="A2" s="483" t="s">
        <v>111</v>
      </c>
      <c r="B2" s="484"/>
      <c r="C2" s="484"/>
      <c r="D2" s="484"/>
      <c r="E2" s="484"/>
      <c r="F2" s="484"/>
      <c r="G2" s="484"/>
      <c r="H2" s="484"/>
      <c r="I2" s="484"/>
      <c r="J2" s="484"/>
      <c r="K2" s="484"/>
      <c r="L2" s="484"/>
      <c r="M2" s="484"/>
      <c r="N2" s="484"/>
      <c r="O2" s="484"/>
      <c r="P2" s="484"/>
      <c r="Q2" s="484"/>
      <c r="R2" s="484"/>
      <c r="S2" s="484"/>
      <c r="T2" s="484"/>
      <c r="U2" s="484"/>
      <c r="V2" s="485"/>
    </row>
    <row r="3" spans="1:22" x14ac:dyDescent="0.25">
      <c r="A3" s="486" t="s">
        <v>38</v>
      </c>
      <c r="B3" s="488" t="s">
        <v>256</v>
      </c>
      <c r="C3" s="490" t="s">
        <v>39</v>
      </c>
      <c r="D3" s="492" t="s">
        <v>40</v>
      </c>
      <c r="E3" s="492" t="s">
        <v>41</v>
      </c>
      <c r="F3" s="492" t="s">
        <v>84</v>
      </c>
      <c r="G3" s="492" t="s">
        <v>85</v>
      </c>
      <c r="H3" s="492" t="s">
        <v>82</v>
      </c>
      <c r="I3" s="494" t="s">
        <v>106</v>
      </c>
      <c r="J3" s="492" t="s">
        <v>105</v>
      </c>
      <c r="K3" s="492" t="s">
        <v>104</v>
      </c>
      <c r="L3" s="492" t="s">
        <v>95</v>
      </c>
      <c r="M3" s="492" t="s">
        <v>95</v>
      </c>
      <c r="N3" s="492" t="s">
        <v>96</v>
      </c>
      <c r="O3" s="492" t="s">
        <v>42</v>
      </c>
      <c r="P3" s="480" t="s">
        <v>107</v>
      </c>
      <c r="Q3" s="481"/>
      <c r="R3" s="481"/>
      <c r="S3" s="481"/>
      <c r="T3" s="481"/>
      <c r="U3" s="481"/>
      <c r="V3" s="482"/>
    </row>
    <row r="4" spans="1:22" x14ac:dyDescent="0.25">
      <c r="A4" s="487"/>
      <c r="B4" s="489"/>
      <c r="C4" s="491"/>
      <c r="D4" s="493"/>
      <c r="E4" s="493"/>
      <c r="F4" s="493"/>
      <c r="G4" s="493"/>
      <c r="H4" s="493"/>
      <c r="I4" s="495"/>
      <c r="J4" s="493"/>
      <c r="K4" s="493"/>
      <c r="L4" s="493"/>
      <c r="M4" s="493"/>
      <c r="N4" s="493"/>
      <c r="O4" s="493"/>
      <c r="P4" s="185">
        <v>2025</v>
      </c>
      <c r="Q4" s="185">
        <v>2026</v>
      </c>
      <c r="R4" s="185">
        <v>2027</v>
      </c>
      <c r="S4" s="185">
        <v>2028</v>
      </c>
      <c r="T4" s="185">
        <v>2029</v>
      </c>
      <c r="U4" s="185">
        <v>2030</v>
      </c>
      <c r="V4" s="185">
        <v>2031</v>
      </c>
    </row>
    <row r="5" spans="1:22" ht="28.9" customHeight="1" x14ac:dyDescent="0.25">
      <c r="A5" s="11" t="s">
        <v>127</v>
      </c>
      <c r="B5" s="136" t="s">
        <v>262</v>
      </c>
      <c r="C5" s="130" t="s">
        <v>353</v>
      </c>
      <c r="D5" s="128" t="s">
        <v>241</v>
      </c>
      <c r="E5" s="12" t="s">
        <v>56</v>
      </c>
      <c r="F5" s="39">
        <v>0</v>
      </c>
      <c r="G5" s="26" t="s">
        <v>92</v>
      </c>
      <c r="H5" s="26">
        <v>7</v>
      </c>
      <c r="I5" s="173">
        <v>0</v>
      </c>
      <c r="J5" s="41">
        <v>0.5</v>
      </c>
      <c r="K5" s="41">
        <v>0.5</v>
      </c>
      <c r="L5" s="42">
        <f t="shared" ref="L5:L6" si="0">+I5*J5</f>
        <v>0</v>
      </c>
      <c r="M5" s="42">
        <v>0</v>
      </c>
      <c r="N5" s="42">
        <f t="shared" ref="N5:N6" si="1">+I5*K5</f>
        <v>0</v>
      </c>
      <c r="O5" s="14" t="s">
        <v>48</v>
      </c>
      <c r="P5" s="13"/>
      <c r="Q5" s="17"/>
      <c r="R5" s="13"/>
      <c r="S5" s="13"/>
      <c r="T5" s="13"/>
      <c r="U5" s="13"/>
      <c r="V5" s="18"/>
    </row>
    <row r="6" spans="1:22" ht="39" customHeight="1" x14ac:dyDescent="0.25">
      <c r="A6" s="11" t="s">
        <v>134</v>
      </c>
      <c r="B6" s="137" t="s">
        <v>262</v>
      </c>
      <c r="C6" s="130" t="s">
        <v>377</v>
      </c>
      <c r="D6" s="128" t="s">
        <v>240</v>
      </c>
      <c r="E6" s="12" t="s">
        <v>56</v>
      </c>
      <c r="F6" s="39">
        <v>1500</v>
      </c>
      <c r="G6" s="26" t="s">
        <v>92</v>
      </c>
      <c r="H6" s="26">
        <v>7</v>
      </c>
      <c r="I6" s="47">
        <f t="shared" ref="I6" si="2">+F6*H6</f>
        <v>10500</v>
      </c>
      <c r="J6" s="41">
        <v>1</v>
      </c>
      <c r="K6" s="41">
        <v>0</v>
      </c>
      <c r="L6" s="42">
        <f t="shared" si="0"/>
        <v>10500</v>
      </c>
      <c r="M6" s="42">
        <v>10500</v>
      </c>
      <c r="N6" s="42">
        <f t="shared" si="1"/>
        <v>0</v>
      </c>
      <c r="O6" s="14" t="s">
        <v>48</v>
      </c>
      <c r="P6" s="13"/>
      <c r="Q6" s="17"/>
      <c r="R6" s="13"/>
      <c r="S6" s="13"/>
      <c r="T6" s="13"/>
      <c r="U6" s="13"/>
      <c r="V6" s="18"/>
    </row>
    <row r="7" spans="1:22" hidden="1" x14ac:dyDescent="0.25">
      <c r="A7" s="3"/>
      <c r="B7" s="190"/>
      <c r="C7" s="190"/>
      <c r="D7" s="190"/>
      <c r="E7" s="190"/>
      <c r="F7" s="190"/>
      <c r="G7" s="190"/>
      <c r="H7" s="190"/>
      <c r="I7" s="190"/>
      <c r="J7" s="190"/>
      <c r="K7" s="190"/>
      <c r="L7" s="190"/>
      <c r="M7" s="190"/>
      <c r="N7" s="190"/>
      <c r="O7" s="190"/>
      <c r="P7" s="190"/>
      <c r="Q7" s="190"/>
      <c r="R7" s="190"/>
      <c r="S7" s="190"/>
      <c r="T7" s="190"/>
      <c r="U7" s="190"/>
      <c r="V7" s="191"/>
    </row>
    <row r="8" spans="1:22" ht="7.5" customHeight="1" x14ac:dyDescent="0.25">
      <c r="A8" s="3"/>
      <c r="B8" s="190"/>
      <c r="C8" s="192"/>
      <c r="D8" s="192"/>
      <c r="E8" s="192"/>
      <c r="F8" s="192"/>
      <c r="G8" s="192"/>
      <c r="H8" s="192"/>
      <c r="I8" s="192"/>
      <c r="J8" s="192"/>
      <c r="K8" s="192"/>
      <c r="L8" s="192"/>
      <c r="M8" s="192"/>
      <c r="N8" s="192"/>
      <c r="O8" s="192"/>
      <c r="P8" s="192"/>
      <c r="Q8" s="192"/>
      <c r="R8" s="192"/>
      <c r="S8" s="192"/>
      <c r="T8" s="192"/>
      <c r="U8" s="192"/>
      <c r="V8" s="193"/>
    </row>
    <row r="9" spans="1:22" x14ac:dyDescent="0.25">
      <c r="A9" s="499" t="s">
        <v>325</v>
      </c>
      <c r="B9" s="500"/>
      <c r="C9" s="500"/>
      <c r="D9" s="500"/>
      <c r="E9" s="500"/>
      <c r="F9" s="500"/>
      <c r="G9" s="500"/>
      <c r="H9" s="500"/>
      <c r="I9" s="500"/>
      <c r="J9" s="500"/>
      <c r="K9" s="500"/>
      <c r="L9" s="500"/>
      <c r="M9" s="500"/>
      <c r="N9" s="500"/>
      <c r="O9" s="500"/>
      <c r="P9" s="500"/>
      <c r="Q9" s="500"/>
      <c r="R9" s="500"/>
      <c r="S9" s="500"/>
      <c r="T9" s="500"/>
      <c r="U9" s="500"/>
      <c r="V9" s="501"/>
    </row>
    <row r="10" spans="1:22" x14ac:dyDescent="0.25">
      <c r="A10" s="486" t="s">
        <v>38</v>
      </c>
      <c r="B10" s="206"/>
      <c r="C10" s="502" t="s">
        <v>39</v>
      </c>
      <c r="D10" s="504" t="s">
        <v>40</v>
      </c>
      <c r="E10" s="504" t="s">
        <v>41</v>
      </c>
      <c r="F10" s="504" t="s">
        <v>84</v>
      </c>
      <c r="G10" s="504" t="s">
        <v>85</v>
      </c>
      <c r="H10" s="504" t="s">
        <v>82</v>
      </c>
      <c r="I10" s="506" t="s">
        <v>106</v>
      </c>
      <c r="J10" s="504" t="s">
        <v>105</v>
      </c>
      <c r="K10" s="504" t="s">
        <v>104</v>
      </c>
      <c r="L10" s="504" t="s">
        <v>95</v>
      </c>
      <c r="M10" s="504" t="s">
        <v>95</v>
      </c>
      <c r="N10" s="504" t="s">
        <v>96</v>
      </c>
      <c r="O10" s="504" t="s">
        <v>42</v>
      </c>
      <c r="P10" s="508" t="s">
        <v>107</v>
      </c>
      <c r="Q10" s="509"/>
      <c r="R10" s="509"/>
      <c r="S10" s="509"/>
      <c r="T10" s="509"/>
      <c r="U10" s="509"/>
      <c r="V10" s="510"/>
    </row>
    <row r="11" spans="1:22" x14ac:dyDescent="0.25">
      <c r="A11" s="487"/>
      <c r="B11" s="207"/>
      <c r="C11" s="503"/>
      <c r="D11" s="505"/>
      <c r="E11" s="505"/>
      <c r="F11" s="505"/>
      <c r="G11" s="505"/>
      <c r="H11" s="505"/>
      <c r="I11" s="507"/>
      <c r="J11" s="505"/>
      <c r="K11" s="505"/>
      <c r="L11" s="505"/>
      <c r="M11" s="505"/>
      <c r="N11" s="505"/>
      <c r="O11" s="505"/>
      <c r="P11" s="185">
        <v>2025</v>
      </c>
      <c r="Q11" s="185">
        <v>2026</v>
      </c>
      <c r="R11" s="185">
        <v>2027</v>
      </c>
      <c r="S11" s="185">
        <v>2028</v>
      </c>
      <c r="T11" s="185">
        <v>2029</v>
      </c>
      <c r="U11" s="185">
        <v>2030</v>
      </c>
      <c r="V11" s="185">
        <v>2031</v>
      </c>
    </row>
    <row r="12" spans="1:22" ht="36" x14ac:dyDescent="0.25">
      <c r="A12" s="11" t="s">
        <v>242</v>
      </c>
      <c r="B12" s="137">
        <v>3</v>
      </c>
      <c r="C12" s="11" t="s">
        <v>373</v>
      </c>
      <c r="D12" s="154" t="s">
        <v>310</v>
      </c>
      <c r="E12" s="14" t="s">
        <v>45</v>
      </c>
      <c r="F12" s="39">
        <v>24000</v>
      </c>
      <c r="G12" s="26" t="s">
        <v>87</v>
      </c>
      <c r="H12" s="26">
        <v>3</v>
      </c>
      <c r="I12" s="47">
        <f>+F12*H12</f>
        <v>72000</v>
      </c>
      <c r="J12" s="41">
        <v>0.6</v>
      </c>
      <c r="K12" s="41">
        <v>0.4</v>
      </c>
      <c r="L12" s="42">
        <f>+I12*J12</f>
        <v>43200</v>
      </c>
      <c r="M12" s="42">
        <v>72000</v>
      </c>
      <c r="N12" s="42">
        <f>+I12*K12</f>
        <v>28800</v>
      </c>
      <c r="O12" s="128" t="s">
        <v>46</v>
      </c>
      <c r="P12" s="12"/>
      <c r="Q12" s="13"/>
      <c r="R12" s="20"/>
      <c r="S12" s="13"/>
      <c r="T12" s="14"/>
      <c r="U12" s="13"/>
      <c r="V12" s="9"/>
    </row>
    <row r="13" spans="1:22" ht="24" x14ac:dyDescent="0.25">
      <c r="A13" s="11" t="s">
        <v>243</v>
      </c>
      <c r="B13" s="137">
        <v>3</v>
      </c>
      <c r="C13" s="134" t="s">
        <v>47</v>
      </c>
      <c r="D13" s="154" t="s">
        <v>300</v>
      </c>
      <c r="E13" s="14" t="s">
        <v>45</v>
      </c>
      <c r="F13" s="39">
        <v>2000</v>
      </c>
      <c r="G13" s="26" t="s">
        <v>86</v>
      </c>
      <c r="H13" s="156">
        <v>7</v>
      </c>
      <c r="I13" s="47">
        <f t="shared" ref="I13:I17" si="3">+F13*H13</f>
        <v>14000</v>
      </c>
      <c r="J13" s="41">
        <v>0.5</v>
      </c>
      <c r="K13" s="41">
        <v>0.5</v>
      </c>
      <c r="L13" s="42">
        <f t="shared" ref="L13:L17" si="4">+I13*J13</f>
        <v>7000</v>
      </c>
      <c r="M13" s="42">
        <v>14000</v>
      </c>
      <c r="N13" s="42">
        <f t="shared" ref="N13:N17" si="5">+I13*K13</f>
        <v>7000</v>
      </c>
      <c r="O13" s="12" t="s">
        <v>48</v>
      </c>
      <c r="P13" s="16"/>
      <c r="Q13" s="13"/>
      <c r="R13" s="17"/>
      <c r="S13" s="13"/>
      <c r="T13" s="13"/>
      <c r="U13" s="13"/>
      <c r="V13" s="9"/>
    </row>
    <row r="14" spans="1:22" ht="24.75" x14ac:dyDescent="0.25">
      <c r="A14" s="11" t="s">
        <v>243</v>
      </c>
      <c r="B14" s="137">
        <v>2</v>
      </c>
      <c r="C14" s="11" t="s">
        <v>337</v>
      </c>
      <c r="D14" s="155" t="s">
        <v>300</v>
      </c>
      <c r="E14" s="14" t="s">
        <v>49</v>
      </c>
      <c r="F14" s="40">
        <v>85000</v>
      </c>
      <c r="G14" s="27" t="s">
        <v>87</v>
      </c>
      <c r="H14" s="28">
        <v>1</v>
      </c>
      <c r="I14" s="47">
        <f t="shared" si="3"/>
        <v>85000</v>
      </c>
      <c r="J14" s="41">
        <v>0.5</v>
      </c>
      <c r="K14" s="41">
        <v>0.5</v>
      </c>
      <c r="L14" s="42">
        <f t="shared" si="4"/>
        <v>42500</v>
      </c>
      <c r="M14" s="42">
        <v>85000</v>
      </c>
      <c r="N14" s="42">
        <f t="shared" si="5"/>
        <v>42500</v>
      </c>
      <c r="O14" s="128" t="s">
        <v>46</v>
      </c>
      <c r="P14" s="16"/>
      <c r="Q14" s="15"/>
      <c r="R14" s="15"/>
      <c r="S14" s="24"/>
      <c r="T14" s="24"/>
      <c r="U14" s="13"/>
      <c r="V14" s="18"/>
    </row>
    <row r="15" spans="1:22" ht="24.75" x14ac:dyDescent="0.25">
      <c r="A15" s="11" t="s">
        <v>244</v>
      </c>
      <c r="B15" s="137">
        <v>3</v>
      </c>
      <c r="C15" s="134" t="s">
        <v>51</v>
      </c>
      <c r="D15" s="155" t="s">
        <v>300</v>
      </c>
      <c r="E15" s="14" t="s">
        <v>45</v>
      </c>
      <c r="F15" s="39">
        <v>160</v>
      </c>
      <c r="G15" s="26" t="s">
        <v>86</v>
      </c>
      <c r="H15" s="26">
        <v>3</v>
      </c>
      <c r="I15" s="47">
        <f t="shared" si="3"/>
        <v>480</v>
      </c>
      <c r="J15" s="41">
        <v>0.5</v>
      </c>
      <c r="K15" s="41">
        <v>0.5</v>
      </c>
      <c r="L15" s="42">
        <f t="shared" si="4"/>
        <v>240</v>
      </c>
      <c r="M15" s="42">
        <v>480</v>
      </c>
      <c r="N15" s="42">
        <f t="shared" si="5"/>
        <v>240</v>
      </c>
      <c r="O15" s="128" t="s">
        <v>52</v>
      </c>
      <c r="P15" s="17"/>
      <c r="Q15" s="15"/>
      <c r="R15" s="13"/>
      <c r="S15" s="15"/>
      <c r="T15" s="13"/>
      <c r="U15" s="15"/>
      <c r="V15" s="9"/>
    </row>
    <row r="16" spans="1:22" ht="24.75" x14ac:dyDescent="0.25">
      <c r="A16" s="11" t="s">
        <v>50</v>
      </c>
      <c r="B16" s="137">
        <v>3</v>
      </c>
      <c r="C16" s="134" t="s">
        <v>371</v>
      </c>
      <c r="D16" s="155" t="s">
        <v>300</v>
      </c>
      <c r="E16" s="14" t="s">
        <v>49</v>
      </c>
      <c r="F16" s="39">
        <v>300000</v>
      </c>
      <c r="G16" s="26" t="s">
        <v>91</v>
      </c>
      <c r="H16" s="163">
        <v>0.5</v>
      </c>
      <c r="I16" s="47">
        <f t="shared" si="3"/>
        <v>150000</v>
      </c>
      <c r="J16" s="41">
        <v>0.5</v>
      </c>
      <c r="K16" s="41">
        <v>0.5</v>
      </c>
      <c r="L16" s="42">
        <f t="shared" si="4"/>
        <v>75000</v>
      </c>
      <c r="M16" s="42">
        <v>600000</v>
      </c>
      <c r="N16" s="42">
        <f t="shared" si="5"/>
        <v>75000</v>
      </c>
      <c r="O16" s="128" t="s">
        <v>46</v>
      </c>
      <c r="P16" s="25"/>
      <c r="Q16" s="13"/>
      <c r="R16" s="13"/>
      <c r="S16" s="17"/>
      <c r="T16" s="13"/>
      <c r="U16" s="13"/>
      <c r="V16" s="18"/>
    </row>
    <row r="17" spans="1:22" ht="24.75" x14ac:dyDescent="0.25">
      <c r="A17" s="11" t="s">
        <v>245</v>
      </c>
      <c r="B17" s="137">
        <v>3</v>
      </c>
      <c r="C17" s="134" t="s">
        <v>372</v>
      </c>
      <c r="D17" s="155" t="s">
        <v>300</v>
      </c>
      <c r="E17" s="14" t="s">
        <v>45</v>
      </c>
      <c r="F17" s="39">
        <v>160</v>
      </c>
      <c r="G17" s="29" t="s">
        <v>88</v>
      </c>
      <c r="H17" s="29">
        <v>1</v>
      </c>
      <c r="I17" s="47">
        <f t="shared" si="3"/>
        <v>160</v>
      </c>
      <c r="J17" s="41">
        <v>0.5</v>
      </c>
      <c r="K17" s="41">
        <v>0.5</v>
      </c>
      <c r="L17" s="42">
        <f t="shared" si="4"/>
        <v>80</v>
      </c>
      <c r="M17" s="42">
        <v>160000</v>
      </c>
      <c r="N17" s="42">
        <f t="shared" si="5"/>
        <v>80</v>
      </c>
      <c r="O17" s="128" t="s">
        <v>55</v>
      </c>
      <c r="P17" s="17"/>
      <c r="Q17" s="13"/>
      <c r="R17" s="13"/>
      <c r="S17" s="13"/>
      <c r="T17" s="13"/>
      <c r="U17" s="13"/>
      <c r="V17" s="9"/>
    </row>
    <row r="18" spans="1:22" hidden="1" x14ac:dyDescent="0.25">
      <c r="A18" s="3"/>
      <c r="B18" s="190"/>
      <c r="C18" s="190"/>
      <c r="D18" s="190"/>
      <c r="E18" s="190"/>
      <c r="F18" s="190"/>
      <c r="G18" s="190"/>
      <c r="H18" s="190"/>
      <c r="I18" s="190"/>
      <c r="J18" s="190"/>
      <c r="K18" s="190"/>
      <c r="L18" s="190"/>
      <c r="M18" s="190"/>
      <c r="N18" s="190"/>
      <c r="O18" s="190"/>
      <c r="P18" s="190"/>
      <c r="Q18" s="190"/>
      <c r="R18" s="190"/>
      <c r="S18" s="190"/>
      <c r="T18" s="190"/>
      <c r="U18" s="190"/>
      <c r="V18" s="191"/>
    </row>
    <row r="19" spans="1:22" ht="7.5" customHeight="1" x14ac:dyDescent="0.25">
      <c r="A19" s="3"/>
      <c r="B19" s="190"/>
      <c r="C19" s="194"/>
      <c r="D19" s="194"/>
      <c r="E19" s="194"/>
      <c r="F19" s="194"/>
      <c r="G19" s="194"/>
      <c r="H19" s="194"/>
      <c r="I19" s="194"/>
      <c r="J19" s="194"/>
      <c r="K19" s="194"/>
      <c r="L19" s="194"/>
      <c r="M19" s="194"/>
      <c r="N19" s="194"/>
      <c r="O19" s="194"/>
      <c r="P19" s="194"/>
      <c r="Q19" s="194"/>
      <c r="R19" s="194"/>
      <c r="S19" s="194"/>
      <c r="T19" s="194"/>
      <c r="U19" s="194"/>
      <c r="V19" s="195"/>
    </row>
    <row r="20" spans="1:22" x14ac:dyDescent="0.25">
      <c r="A20" s="496" t="s">
        <v>235</v>
      </c>
      <c r="B20" s="497"/>
      <c r="C20" s="497"/>
      <c r="D20" s="497"/>
      <c r="E20" s="497"/>
      <c r="F20" s="497"/>
      <c r="G20" s="497"/>
      <c r="H20" s="497"/>
      <c r="I20" s="497"/>
      <c r="J20" s="497"/>
      <c r="K20" s="497"/>
      <c r="L20" s="497"/>
      <c r="M20" s="497"/>
      <c r="N20" s="497"/>
      <c r="O20" s="497"/>
      <c r="P20" s="497"/>
      <c r="Q20" s="497"/>
      <c r="R20" s="497"/>
      <c r="S20" s="497"/>
      <c r="T20" s="497"/>
      <c r="U20" s="497"/>
      <c r="V20" s="498"/>
    </row>
    <row r="21" spans="1:22" x14ac:dyDescent="0.25">
      <c r="A21" s="486" t="s">
        <v>38</v>
      </c>
      <c r="B21" s="206"/>
      <c r="C21" s="513" t="s">
        <v>39</v>
      </c>
      <c r="D21" s="511" t="s">
        <v>40</v>
      </c>
      <c r="E21" s="511" t="s">
        <v>41</v>
      </c>
      <c r="F21" s="511" t="s">
        <v>84</v>
      </c>
      <c r="G21" s="511" t="s">
        <v>85</v>
      </c>
      <c r="H21" s="511" t="s">
        <v>82</v>
      </c>
      <c r="I21" s="525" t="s">
        <v>89</v>
      </c>
      <c r="J21" s="511" t="s">
        <v>299</v>
      </c>
      <c r="K21" s="511" t="s">
        <v>90</v>
      </c>
      <c r="L21" s="511" t="s">
        <v>95</v>
      </c>
      <c r="M21" s="511" t="s">
        <v>95</v>
      </c>
      <c r="N21" s="511" t="s">
        <v>96</v>
      </c>
      <c r="O21" s="511" t="s">
        <v>42</v>
      </c>
      <c r="P21" s="517" t="s">
        <v>43</v>
      </c>
      <c r="Q21" s="518"/>
      <c r="R21" s="518"/>
      <c r="S21" s="518"/>
      <c r="T21" s="518"/>
      <c r="U21" s="518"/>
      <c r="V21" s="519"/>
    </row>
    <row r="22" spans="1:22" x14ac:dyDescent="0.25">
      <c r="A22" s="487"/>
      <c r="B22" s="207"/>
      <c r="C22" s="514"/>
      <c r="D22" s="512"/>
      <c r="E22" s="512"/>
      <c r="F22" s="512"/>
      <c r="G22" s="512"/>
      <c r="H22" s="512"/>
      <c r="I22" s="526"/>
      <c r="J22" s="512"/>
      <c r="K22" s="512"/>
      <c r="L22" s="512"/>
      <c r="M22" s="512"/>
      <c r="N22" s="512"/>
      <c r="O22" s="512"/>
      <c r="P22" s="185">
        <v>2025</v>
      </c>
      <c r="Q22" s="185">
        <v>2026</v>
      </c>
      <c r="R22" s="185">
        <v>2027</v>
      </c>
      <c r="S22" s="185">
        <v>2028</v>
      </c>
      <c r="T22" s="185">
        <v>2029</v>
      </c>
      <c r="U22" s="185">
        <v>2030</v>
      </c>
      <c r="V22" s="185">
        <v>2031</v>
      </c>
    </row>
    <row r="23" spans="1:22" ht="30" customHeight="1" x14ac:dyDescent="0.25">
      <c r="A23" s="11" t="s">
        <v>246</v>
      </c>
      <c r="B23" s="137">
        <v>3</v>
      </c>
      <c r="C23" s="126" t="s">
        <v>376</v>
      </c>
      <c r="D23" s="154" t="s">
        <v>300</v>
      </c>
      <c r="E23" s="181" t="s">
        <v>49</v>
      </c>
      <c r="F23" s="36">
        <v>360</v>
      </c>
      <c r="G23" s="26" t="s">
        <v>93</v>
      </c>
      <c r="H23" s="169">
        <v>5000</v>
      </c>
      <c r="I23" s="47">
        <f>+F23*H23</f>
        <v>1800000</v>
      </c>
      <c r="J23" s="41">
        <v>0.5</v>
      </c>
      <c r="K23" s="41">
        <v>0.5</v>
      </c>
      <c r="L23" s="42">
        <f t="shared" ref="L23:L27" si="6">+I23*J23</f>
        <v>900000</v>
      </c>
      <c r="M23" s="42">
        <v>1800000</v>
      </c>
      <c r="N23" s="42">
        <f t="shared" ref="N23:N27" si="7">+I23*K23</f>
        <v>900000</v>
      </c>
      <c r="O23" s="128" t="s">
        <v>55</v>
      </c>
      <c r="P23" s="12"/>
      <c r="Q23" s="24"/>
      <c r="R23" s="24"/>
      <c r="S23" s="13"/>
      <c r="T23" s="13"/>
      <c r="U23" s="13"/>
      <c r="V23" s="18"/>
    </row>
    <row r="24" spans="1:22" ht="24.75" x14ac:dyDescent="0.25">
      <c r="A24" s="11" t="s">
        <v>247</v>
      </c>
      <c r="B24" s="137">
        <v>3</v>
      </c>
      <c r="C24" s="132" t="s">
        <v>58</v>
      </c>
      <c r="D24" s="155" t="s">
        <v>300</v>
      </c>
      <c r="E24" s="181" t="s">
        <v>45</v>
      </c>
      <c r="F24" s="157">
        <v>150</v>
      </c>
      <c r="G24" s="29" t="s">
        <v>86</v>
      </c>
      <c r="H24" s="156">
        <v>3</v>
      </c>
      <c r="I24" s="47">
        <f t="shared" ref="I24:I26" si="8">+F24*H24</f>
        <v>450</v>
      </c>
      <c r="J24" s="41">
        <v>0.5</v>
      </c>
      <c r="K24" s="41">
        <v>0.5</v>
      </c>
      <c r="L24" s="42">
        <f t="shared" si="6"/>
        <v>225</v>
      </c>
      <c r="M24" s="42">
        <v>450</v>
      </c>
      <c r="N24" s="42">
        <f t="shared" si="7"/>
        <v>225</v>
      </c>
      <c r="O24" s="128" t="s">
        <v>52</v>
      </c>
      <c r="P24" s="16"/>
      <c r="Q24" s="13"/>
      <c r="R24" s="15"/>
      <c r="S24" s="17"/>
      <c r="T24" s="15"/>
      <c r="U24" s="13"/>
      <c r="V24" s="9"/>
    </row>
    <row r="25" spans="1:22" ht="24.75" x14ac:dyDescent="0.25">
      <c r="A25" s="11" t="s">
        <v>248</v>
      </c>
      <c r="B25" s="137">
        <v>2</v>
      </c>
      <c r="C25" s="133" t="s">
        <v>37</v>
      </c>
      <c r="D25" s="155" t="s">
        <v>59</v>
      </c>
      <c r="E25" s="181" t="s">
        <v>56</v>
      </c>
      <c r="F25" s="36">
        <v>1500</v>
      </c>
      <c r="G25" s="205" t="s">
        <v>326</v>
      </c>
      <c r="H25" s="168">
        <v>7</v>
      </c>
      <c r="I25" s="47">
        <f t="shared" si="8"/>
        <v>10500</v>
      </c>
      <c r="J25" s="41">
        <v>0.5</v>
      </c>
      <c r="K25" s="41">
        <v>0.5</v>
      </c>
      <c r="L25" s="42">
        <f t="shared" si="6"/>
        <v>5250</v>
      </c>
      <c r="M25" s="42">
        <v>6000</v>
      </c>
      <c r="N25" s="42">
        <f t="shared" si="7"/>
        <v>5250</v>
      </c>
      <c r="O25" s="182" t="s">
        <v>48</v>
      </c>
      <c r="P25" s="16"/>
      <c r="Q25" s="15"/>
      <c r="R25" s="15"/>
      <c r="S25" s="13"/>
      <c r="T25" s="13"/>
      <c r="U25" s="13"/>
      <c r="V25" s="18"/>
    </row>
    <row r="26" spans="1:22" ht="36" x14ac:dyDescent="0.25">
      <c r="A26" s="21" t="s">
        <v>249</v>
      </c>
      <c r="B26" s="137">
        <v>5</v>
      </c>
      <c r="C26" s="175" t="s">
        <v>60</v>
      </c>
      <c r="D26" s="154" t="s">
        <v>297</v>
      </c>
      <c r="E26" s="181" t="s">
        <v>49</v>
      </c>
      <c r="F26" s="138">
        <v>30098</v>
      </c>
      <c r="G26" s="37" t="s">
        <v>94</v>
      </c>
      <c r="H26" s="139">
        <v>5</v>
      </c>
      <c r="I26" s="140">
        <f t="shared" si="8"/>
        <v>150490</v>
      </c>
      <c r="J26" s="41">
        <v>0.5</v>
      </c>
      <c r="K26" s="41">
        <v>0.5</v>
      </c>
      <c r="L26" s="42">
        <f t="shared" si="6"/>
        <v>75245</v>
      </c>
      <c r="M26" s="42">
        <v>150490</v>
      </c>
      <c r="N26" s="42">
        <f t="shared" si="7"/>
        <v>75245</v>
      </c>
      <c r="O26" s="128" t="s">
        <v>55</v>
      </c>
      <c r="P26" s="16"/>
      <c r="Q26" s="24"/>
      <c r="R26" s="24"/>
      <c r="S26" s="13"/>
      <c r="T26" s="13"/>
      <c r="U26" s="15"/>
      <c r="V26" s="9"/>
    </row>
    <row r="27" spans="1:22" ht="36" x14ac:dyDescent="0.25">
      <c r="A27" s="11" t="s">
        <v>250</v>
      </c>
      <c r="B27" s="137">
        <v>5</v>
      </c>
      <c r="C27" s="11" t="s">
        <v>370</v>
      </c>
      <c r="D27" s="154" t="s">
        <v>304</v>
      </c>
      <c r="E27" s="123" t="s">
        <v>301</v>
      </c>
      <c r="F27" s="38" t="s">
        <v>36</v>
      </c>
      <c r="G27" s="38" t="s">
        <v>328</v>
      </c>
      <c r="H27" s="38" t="s">
        <v>83</v>
      </c>
      <c r="I27" s="47">
        <f>600+60*60</f>
        <v>4200</v>
      </c>
      <c r="J27" s="41">
        <v>0.5</v>
      </c>
      <c r="K27" s="41">
        <v>0.5</v>
      </c>
      <c r="L27" s="42">
        <f t="shared" si="6"/>
        <v>2100</v>
      </c>
      <c r="M27" s="42">
        <v>4200</v>
      </c>
      <c r="N27" s="42">
        <f t="shared" si="7"/>
        <v>2100</v>
      </c>
      <c r="O27" s="128" t="s">
        <v>48</v>
      </c>
      <c r="P27" s="17"/>
      <c r="Q27" s="13"/>
      <c r="R27" s="13"/>
      <c r="S27" s="13"/>
      <c r="T27" s="13"/>
      <c r="U27" s="17"/>
      <c r="V27" s="9"/>
    </row>
    <row r="28" spans="1:22" hidden="1" x14ac:dyDescent="0.25">
      <c r="A28" s="196"/>
      <c r="B28" s="48"/>
      <c r="C28" s="52" t="s">
        <v>108</v>
      </c>
      <c r="D28" s="12"/>
      <c r="E28" s="9"/>
      <c r="F28" s="152"/>
      <c r="G28" s="152"/>
      <c r="H28" s="152"/>
      <c r="I28" s="49"/>
      <c r="J28" s="149"/>
      <c r="K28" s="149"/>
      <c r="L28" s="150"/>
      <c r="M28" s="150"/>
      <c r="N28" s="150"/>
      <c r="O28" s="50"/>
      <c r="P28" s="51"/>
      <c r="Q28" s="151"/>
      <c r="R28" s="151"/>
      <c r="S28" s="151"/>
      <c r="T28" s="151"/>
      <c r="U28" s="51"/>
      <c r="V28" s="197"/>
    </row>
    <row r="29" spans="1:22" hidden="1" x14ac:dyDescent="0.25">
      <c r="A29" s="3"/>
      <c r="B29" s="190"/>
      <c r="C29" s="53" t="s">
        <v>109</v>
      </c>
      <c r="D29" s="8"/>
      <c r="E29" s="8"/>
      <c r="F29" s="153"/>
      <c r="G29" s="153"/>
      <c r="H29" s="153"/>
      <c r="I29" s="190"/>
      <c r="J29" s="190"/>
      <c r="K29" s="190"/>
      <c r="L29" s="190"/>
      <c r="M29" s="190"/>
      <c r="N29" s="190"/>
      <c r="O29" s="190"/>
      <c r="P29" s="190"/>
      <c r="Q29" s="190"/>
      <c r="R29" s="190"/>
      <c r="S29" s="190"/>
      <c r="T29" s="190"/>
      <c r="U29" s="190"/>
      <c r="V29" s="191"/>
    </row>
    <row r="30" spans="1:22" hidden="1" x14ac:dyDescent="0.25">
      <c r="A30" s="3"/>
      <c r="B30" s="190"/>
      <c r="C30" s="53" t="s">
        <v>110</v>
      </c>
      <c r="D30" s="8"/>
      <c r="E30" s="8"/>
      <c r="F30" s="153"/>
      <c r="G30" s="153"/>
      <c r="H30" s="153"/>
      <c r="I30" s="190"/>
      <c r="J30" s="190"/>
      <c r="K30" s="190"/>
      <c r="L30" s="190"/>
      <c r="M30" s="190"/>
      <c r="N30" s="190"/>
      <c r="O30" s="190"/>
      <c r="P30" s="190"/>
      <c r="Q30" s="190"/>
      <c r="R30" s="190"/>
      <c r="S30" s="190"/>
      <c r="T30" s="190"/>
      <c r="U30" s="190"/>
      <c r="V30" s="191"/>
    </row>
    <row r="31" spans="1:22" ht="7.5" customHeight="1" x14ac:dyDescent="0.25">
      <c r="A31" s="3"/>
      <c r="B31" s="190"/>
      <c r="C31" s="198"/>
      <c r="D31" s="198"/>
      <c r="E31" s="198"/>
      <c r="F31" s="198"/>
      <c r="G31" s="198"/>
      <c r="H31" s="198"/>
      <c r="I31" s="198"/>
      <c r="J31" s="198"/>
      <c r="K31" s="198"/>
      <c r="L31" s="198"/>
      <c r="M31" s="198"/>
      <c r="N31" s="198"/>
      <c r="O31" s="198"/>
      <c r="P31" s="198"/>
      <c r="Q31" s="198"/>
      <c r="R31" s="198"/>
      <c r="S31" s="198"/>
      <c r="T31" s="198"/>
      <c r="U31" s="198"/>
      <c r="V31" s="199"/>
    </row>
    <row r="32" spans="1:22" x14ac:dyDescent="0.25">
      <c r="A32" s="520" t="s">
        <v>236</v>
      </c>
      <c r="B32" s="521"/>
      <c r="C32" s="521"/>
      <c r="D32" s="521"/>
      <c r="E32" s="521"/>
      <c r="F32" s="521"/>
      <c r="G32" s="521"/>
      <c r="H32" s="521"/>
      <c r="I32" s="521"/>
      <c r="J32" s="521"/>
      <c r="K32" s="521"/>
      <c r="L32" s="521"/>
      <c r="M32" s="521"/>
      <c r="N32" s="521"/>
      <c r="O32" s="521"/>
      <c r="P32" s="521"/>
      <c r="Q32" s="521"/>
      <c r="R32" s="521"/>
      <c r="S32" s="521"/>
      <c r="T32" s="521"/>
      <c r="U32" s="521"/>
      <c r="V32" s="522"/>
    </row>
    <row r="33" spans="1:22" x14ac:dyDescent="0.25">
      <c r="A33" s="486" t="s">
        <v>38</v>
      </c>
      <c r="B33" s="178"/>
      <c r="C33" s="523" t="s">
        <v>39</v>
      </c>
      <c r="D33" s="515" t="s">
        <v>40</v>
      </c>
      <c r="E33" s="515" t="s">
        <v>41</v>
      </c>
      <c r="F33" s="515" t="s">
        <v>84</v>
      </c>
      <c r="G33" s="515" t="s">
        <v>85</v>
      </c>
      <c r="H33" s="515" t="s">
        <v>82</v>
      </c>
      <c r="I33" s="527" t="s">
        <v>89</v>
      </c>
      <c r="J33" s="515" t="s">
        <v>299</v>
      </c>
      <c r="K33" s="515" t="s">
        <v>90</v>
      </c>
      <c r="L33" s="515" t="s">
        <v>95</v>
      </c>
      <c r="M33" s="515" t="s">
        <v>95</v>
      </c>
      <c r="N33" s="515" t="s">
        <v>96</v>
      </c>
      <c r="O33" s="515" t="s">
        <v>42</v>
      </c>
      <c r="P33" s="549" t="s">
        <v>43</v>
      </c>
      <c r="Q33" s="550"/>
      <c r="R33" s="550"/>
      <c r="S33" s="550"/>
      <c r="T33" s="550"/>
      <c r="U33" s="550"/>
      <c r="V33" s="551"/>
    </row>
    <row r="34" spans="1:22" x14ac:dyDescent="0.25">
      <c r="A34" s="487"/>
      <c r="B34" s="179"/>
      <c r="C34" s="524"/>
      <c r="D34" s="516"/>
      <c r="E34" s="516"/>
      <c r="F34" s="516"/>
      <c r="G34" s="516"/>
      <c r="H34" s="516"/>
      <c r="I34" s="528"/>
      <c r="J34" s="516"/>
      <c r="K34" s="516"/>
      <c r="L34" s="516"/>
      <c r="M34" s="516"/>
      <c r="N34" s="516"/>
      <c r="O34" s="516"/>
      <c r="P34" s="185">
        <v>2025</v>
      </c>
      <c r="Q34" s="185">
        <v>2026</v>
      </c>
      <c r="R34" s="185">
        <v>2027</v>
      </c>
      <c r="S34" s="185">
        <v>2028</v>
      </c>
      <c r="T34" s="185">
        <v>2029</v>
      </c>
      <c r="U34" s="185">
        <v>2030</v>
      </c>
      <c r="V34" s="185">
        <v>2031</v>
      </c>
    </row>
    <row r="35" spans="1:22" ht="36.75" x14ac:dyDescent="0.25">
      <c r="A35" s="11" t="s">
        <v>251</v>
      </c>
      <c r="B35" s="137">
        <v>4</v>
      </c>
      <c r="C35" s="130" t="s">
        <v>369</v>
      </c>
      <c r="D35" s="159" t="s">
        <v>302</v>
      </c>
      <c r="E35" s="14" t="s">
        <v>45</v>
      </c>
      <c r="F35" s="36">
        <v>24000</v>
      </c>
      <c r="G35" s="26" t="s">
        <v>97</v>
      </c>
      <c r="H35" s="26">
        <v>4</v>
      </c>
      <c r="I35" s="47">
        <f>+F35*H35</f>
        <v>96000</v>
      </c>
      <c r="J35" s="41">
        <v>0.5</v>
      </c>
      <c r="K35" s="41">
        <v>0.5</v>
      </c>
      <c r="L35" s="42">
        <f>+I35*J35</f>
        <v>48000</v>
      </c>
      <c r="M35" s="42">
        <v>96000</v>
      </c>
      <c r="N35" s="42">
        <f>+I35*K35</f>
        <v>48000</v>
      </c>
      <c r="O35" s="128" t="s">
        <v>46</v>
      </c>
      <c r="P35" s="17"/>
      <c r="Q35" s="13"/>
      <c r="R35" s="13"/>
      <c r="S35" s="17"/>
      <c r="T35" s="13"/>
      <c r="U35" s="15"/>
      <c r="V35" s="9"/>
    </row>
    <row r="36" spans="1:22" ht="30.75" customHeight="1" x14ac:dyDescent="0.25">
      <c r="A36" s="11" t="s">
        <v>251</v>
      </c>
      <c r="B36" s="137">
        <v>4</v>
      </c>
      <c r="C36" s="131" t="s">
        <v>357</v>
      </c>
      <c r="D36" s="155" t="s">
        <v>303</v>
      </c>
      <c r="E36" s="14" t="s">
        <v>45</v>
      </c>
      <c r="F36" s="36">
        <v>36000</v>
      </c>
      <c r="G36" s="26" t="s">
        <v>326</v>
      </c>
      <c r="H36" s="26">
        <v>7</v>
      </c>
      <c r="I36" s="47">
        <f t="shared" ref="I36:I40" si="9">+F36*H36</f>
        <v>252000</v>
      </c>
      <c r="J36" s="41">
        <v>0.5</v>
      </c>
      <c r="K36" s="41">
        <v>0.5</v>
      </c>
      <c r="L36" s="42">
        <f t="shared" ref="L36:L40" si="10">+I36*J36</f>
        <v>126000</v>
      </c>
      <c r="M36" s="42">
        <v>216000</v>
      </c>
      <c r="N36" s="42">
        <f t="shared" ref="N36:N40" si="11">+I36*K36</f>
        <v>126000</v>
      </c>
      <c r="O36" s="128" t="s">
        <v>55</v>
      </c>
      <c r="P36" s="16"/>
      <c r="Q36" s="13"/>
      <c r="R36" s="13"/>
      <c r="S36" s="13"/>
      <c r="T36" s="13"/>
      <c r="U36" s="13"/>
      <c r="V36" s="18"/>
    </row>
    <row r="37" spans="1:22" ht="29.25" customHeight="1" x14ac:dyDescent="0.25">
      <c r="A37" s="11" t="s">
        <v>252</v>
      </c>
      <c r="B37" s="137">
        <v>3</v>
      </c>
      <c r="C37" s="126" t="s">
        <v>338</v>
      </c>
      <c r="D37" s="155" t="s">
        <v>300</v>
      </c>
      <c r="E37" s="14" t="s">
        <v>45</v>
      </c>
      <c r="F37" s="36">
        <v>3000</v>
      </c>
      <c r="G37" s="33" t="s">
        <v>98</v>
      </c>
      <c r="H37" s="26">
        <v>3</v>
      </c>
      <c r="I37" s="47">
        <f t="shared" si="9"/>
        <v>9000</v>
      </c>
      <c r="J37" s="41">
        <v>0.5</v>
      </c>
      <c r="K37" s="41">
        <v>0.5</v>
      </c>
      <c r="L37" s="42">
        <f t="shared" si="10"/>
        <v>4500</v>
      </c>
      <c r="M37" s="42">
        <v>9000</v>
      </c>
      <c r="N37" s="42">
        <f t="shared" si="11"/>
        <v>4500</v>
      </c>
      <c r="O37" s="128" t="s">
        <v>55</v>
      </c>
      <c r="P37" s="17"/>
      <c r="Q37" s="183"/>
      <c r="R37" s="13"/>
      <c r="S37" s="183"/>
      <c r="T37" s="13"/>
      <c r="U37" s="183"/>
      <c r="V37" s="184"/>
    </row>
    <row r="38" spans="1:22" ht="24.75" x14ac:dyDescent="0.25">
      <c r="A38" s="11" t="s">
        <v>252</v>
      </c>
      <c r="B38" s="137">
        <v>3</v>
      </c>
      <c r="C38" s="130" t="s">
        <v>339</v>
      </c>
      <c r="D38" s="155" t="s">
        <v>300</v>
      </c>
      <c r="E38" s="14" t="s">
        <v>49</v>
      </c>
      <c r="F38" s="31">
        <v>20400</v>
      </c>
      <c r="G38" s="33" t="s">
        <v>98</v>
      </c>
      <c r="H38" s="28">
        <v>1</v>
      </c>
      <c r="I38" s="47">
        <f t="shared" si="9"/>
        <v>20400</v>
      </c>
      <c r="J38" s="41">
        <v>0.5</v>
      </c>
      <c r="K38" s="41">
        <v>0.5</v>
      </c>
      <c r="L38" s="42">
        <f t="shared" si="10"/>
        <v>10200</v>
      </c>
      <c r="M38" s="42">
        <v>142800</v>
      </c>
      <c r="N38" s="42">
        <f t="shared" si="11"/>
        <v>10200</v>
      </c>
      <c r="O38" s="128" t="s">
        <v>46</v>
      </c>
      <c r="P38" s="13"/>
      <c r="Q38" s="17"/>
      <c r="R38" s="13"/>
      <c r="S38" s="13"/>
      <c r="T38" s="13"/>
      <c r="U38" s="13"/>
      <c r="V38" s="17"/>
    </row>
    <row r="39" spans="1:22" ht="36.75" x14ac:dyDescent="0.25">
      <c r="A39" s="11" t="s">
        <v>253</v>
      </c>
      <c r="B39" s="137">
        <v>2.4</v>
      </c>
      <c r="C39" s="176" t="s">
        <v>334</v>
      </c>
      <c r="D39" s="127" t="s">
        <v>63</v>
      </c>
      <c r="E39" s="14" t="s">
        <v>45</v>
      </c>
      <c r="F39" s="170">
        <f>(10000+40000+30000*7)*1.2</f>
        <v>312000</v>
      </c>
      <c r="G39" s="168" t="s">
        <v>97</v>
      </c>
      <c r="H39" s="26">
        <v>1</v>
      </c>
      <c r="I39" s="47">
        <f t="shared" si="9"/>
        <v>312000</v>
      </c>
      <c r="J39" s="41">
        <v>0.5</v>
      </c>
      <c r="K39" s="41">
        <v>0.5</v>
      </c>
      <c r="L39" s="42">
        <f t="shared" si="10"/>
        <v>156000</v>
      </c>
      <c r="M39" s="42">
        <v>312000</v>
      </c>
      <c r="N39" s="42">
        <f t="shared" si="11"/>
        <v>156000</v>
      </c>
      <c r="O39" s="128" t="s">
        <v>55</v>
      </c>
      <c r="P39" s="16"/>
      <c r="Q39" s="15"/>
      <c r="R39" s="13"/>
      <c r="S39" s="15"/>
      <c r="T39" s="15"/>
      <c r="U39" s="15"/>
      <c r="V39" s="19"/>
    </row>
    <row r="40" spans="1:22" ht="36.75" x14ac:dyDescent="0.25">
      <c r="A40" s="21" t="s">
        <v>254</v>
      </c>
      <c r="B40" s="137">
        <v>2.4</v>
      </c>
      <c r="C40" s="129" t="s">
        <v>358</v>
      </c>
      <c r="D40" s="127" t="s">
        <v>349</v>
      </c>
      <c r="E40" s="181" t="s">
        <v>45</v>
      </c>
      <c r="F40" s="36">
        <v>30000</v>
      </c>
      <c r="G40" s="167" t="s">
        <v>324</v>
      </c>
      <c r="H40" s="158">
        <v>1</v>
      </c>
      <c r="I40" s="47">
        <f t="shared" si="9"/>
        <v>30000</v>
      </c>
      <c r="J40" s="41">
        <v>0.5</v>
      </c>
      <c r="K40" s="41">
        <v>0.5</v>
      </c>
      <c r="L40" s="42">
        <f t="shared" si="10"/>
        <v>15000</v>
      </c>
      <c r="M40" s="42">
        <v>87600</v>
      </c>
      <c r="N40" s="42">
        <f t="shared" si="11"/>
        <v>15000</v>
      </c>
      <c r="O40" s="12" t="s">
        <v>48</v>
      </c>
      <c r="P40" s="10"/>
      <c r="Q40" s="10"/>
      <c r="R40" s="10"/>
      <c r="S40" s="10"/>
      <c r="T40" s="10"/>
      <c r="U40" s="10"/>
      <c r="V40" s="10"/>
    </row>
    <row r="41" spans="1:22" hidden="1" x14ac:dyDescent="0.25">
      <c r="A41" s="3"/>
      <c r="B41" s="190"/>
      <c r="C41" s="190"/>
      <c r="D41" s="190"/>
      <c r="E41" s="190"/>
      <c r="F41" s="190"/>
      <c r="G41" s="190"/>
      <c r="H41" s="190"/>
      <c r="I41" s="190"/>
      <c r="J41" s="190"/>
      <c r="K41" s="190"/>
      <c r="L41" s="190"/>
      <c r="M41" s="190"/>
      <c r="N41" s="190"/>
      <c r="O41" s="190"/>
      <c r="P41" s="190"/>
      <c r="Q41" s="190"/>
      <c r="R41" s="190"/>
      <c r="S41" s="190"/>
      <c r="T41" s="190"/>
      <c r="U41" s="190"/>
      <c r="V41" s="191"/>
    </row>
    <row r="42" spans="1:22" ht="7.5" customHeight="1" x14ac:dyDescent="0.25">
      <c r="A42" s="200"/>
      <c r="B42" s="201"/>
      <c r="C42" s="201"/>
      <c r="D42" s="201"/>
      <c r="E42" s="201"/>
      <c r="F42" s="201"/>
      <c r="G42" s="201"/>
      <c r="H42" s="201"/>
      <c r="I42" s="201"/>
      <c r="J42" s="201"/>
      <c r="K42" s="201"/>
      <c r="L42" s="201"/>
      <c r="M42" s="201"/>
      <c r="N42" s="201"/>
      <c r="O42" s="201"/>
      <c r="P42" s="201"/>
      <c r="Q42" s="201"/>
      <c r="R42" s="201"/>
      <c r="S42" s="201"/>
      <c r="T42" s="201"/>
      <c r="U42" s="201"/>
      <c r="V42" s="202"/>
    </row>
    <row r="43" spans="1:22" x14ac:dyDescent="0.25">
      <c r="A43" s="552" t="s">
        <v>237</v>
      </c>
      <c r="B43" s="553"/>
      <c r="C43" s="553"/>
      <c r="D43" s="553"/>
      <c r="E43" s="553"/>
      <c r="F43" s="553"/>
      <c r="G43" s="553"/>
      <c r="H43" s="553"/>
      <c r="I43" s="553"/>
      <c r="J43" s="553"/>
      <c r="K43" s="553"/>
      <c r="L43" s="553"/>
      <c r="M43" s="553"/>
      <c r="N43" s="553"/>
      <c r="O43" s="553"/>
      <c r="P43" s="553"/>
      <c r="Q43" s="553"/>
      <c r="R43" s="553"/>
      <c r="S43" s="553"/>
      <c r="T43" s="553"/>
      <c r="U43" s="553"/>
      <c r="V43" s="554"/>
    </row>
    <row r="44" spans="1:22" x14ac:dyDescent="0.25">
      <c r="A44" s="486" t="s">
        <v>38</v>
      </c>
      <c r="B44" s="178"/>
      <c r="C44" s="555" t="s">
        <v>39</v>
      </c>
      <c r="D44" s="529" t="s">
        <v>40</v>
      </c>
      <c r="E44" s="529" t="s">
        <v>41</v>
      </c>
      <c r="F44" s="529" t="s">
        <v>84</v>
      </c>
      <c r="G44" s="529" t="s">
        <v>85</v>
      </c>
      <c r="H44" s="529" t="s">
        <v>82</v>
      </c>
      <c r="I44" s="537" t="s">
        <v>89</v>
      </c>
      <c r="J44" s="529" t="s">
        <v>299</v>
      </c>
      <c r="K44" s="529" t="s">
        <v>90</v>
      </c>
      <c r="L44" s="529" t="s">
        <v>95</v>
      </c>
      <c r="M44" s="529" t="s">
        <v>95</v>
      </c>
      <c r="N44" s="529" t="s">
        <v>96</v>
      </c>
      <c r="O44" s="529" t="s">
        <v>42</v>
      </c>
      <c r="P44" s="546" t="s">
        <v>43</v>
      </c>
      <c r="Q44" s="547"/>
      <c r="R44" s="547"/>
      <c r="S44" s="547"/>
      <c r="T44" s="547"/>
      <c r="U44" s="547"/>
      <c r="V44" s="548"/>
    </row>
    <row r="45" spans="1:22" x14ac:dyDescent="0.25">
      <c r="A45" s="487"/>
      <c r="B45" s="179"/>
      <c r="C45" s="556"/>
      <c r="D45" s="530"/>
      <c r="E45" s="530"/>
      <c r="F45" s="530"/>
      <c r="G45" s="530"/>
      <c r="H45" s="530"/>
      <c r="I45" s="538"/>
      <c r="J45" s="530"/>
      <c r="K45" s="530"/>
      <c r="L45" s="530"/>
      <c r="M45" s="530"/>
      <c r="N45" s="530"/>
      <c r="O45" s="530"/>
      <c r="P45" s="185">
        <v>2025</v>
      </c>
      <c r="Q45" s="185">
        <v>2026</v>
      </c>
      <c r="R45" s="185">
        <v>2027</v>
      </c>
      <c r="S45" s="185">
        <v>2028</v>
      </c>
      <c r="T45" s="185">
        <v>2029</v>
      </c>
      <c r="U45" s="185">
        <v>2030</v>
      </c>
      <c r="V45" s="185">
        <v>2031</v>
      </c>
    </row>
    <row r="46" spans="1:22" ht="24.75" x14ac:dyDescent="0.25">
      <c r="A46" s="11" t="s">
        <v>64</v>
      </c>
      <c r="B46" s="137">
        <v>1</v>
      </c>
      <c r="C46" s="126" t="s">
        <v>363</v>
      </c>
      <c r="D46" s="159" t="s">
        <v>300</v>
      </c>
      <c r="E46" s="14" t="s">
        <v>45</v>
      </c>
      <c r="F46" s="36">
        <v>50000</v>
      </c>
      <c r="G46" s="35" t="s">
        <v>100</v>
      </c>
      <c r="H46" s="28">
        <v>2</v>
      </c>
      <c r="I46" s="47">
        <f t="shared" ref="I46:I53" si="12">+F46*H46</f>
        <v>100000</v>
      </c>
      <c r="J46" s="41">
        <v>0.5</v>
      </c>
      <c r="K46" s="41">
        <v>0.5</v>
      </c>
      <c r="L46" s="42">
        <f t="shared" ref="L46:L53" si="13">+I46*J46</f>
        <v>50000</v>
      </c>
      <c r="M46" s="42">
        <v>100000</v>
      </c>
      <c r="N46" s="42">
        <f t="shared" ref="N46:N53" si="14">+I46*K46</f>
        <v>50000</v>
      </c>
      <c r="O46" s="128" t="s">
        <v>46</v>
      </c>
      <c r="P46" s="15"/>
      <c r="Q46" s="17"/>
      <c r="R46" s="14"/>
      <c r="S46" s="13"/>
      <c r="T46" s="14"/>
      <c r="U46" s="15"/>
      <c r="V46" s="16"/>
    </row>
    <row r="47" spans="1:22" ht="36" x14ac:dyDescent="0.25">
      <c r="A47" s="11" t="s">
        <v>65</v>
      </c>
      <c r="B47" s="137">
        <v>1</v>
      </c>
      <c r="C47" s="129" t="s">
        <v>374</v>
      </c>
      <c r="D47" s="159" t="s">
        <v>300</v>
      </c>
      <c r="E47" s="14" t="s">
        <v>56</v>
      </c>
      <c r="F47" s="30">
        <v>300</v>
      </c>
      <c r="G47" s="180" t="s">
        <v>99</v>
      </c>
      <c r="H47" s="44">
        <v>2</v>
      </c>
      <c r="I47" s="47">
        <f t="shared" si="12"/>
        <v>600</v>
      </c>
      <c r="J47" s="41">
        <v>0.5</v>
      </c>
      <c r="K47" s="41">
        <v>0.5</v>
      </c>
      <c r="L47" s="42">
        <f t="shared" si="13"/>
        <v>300</v>
      </c>
      <c r="M47" s="42">
        <v>600</v>
      </c>
      <c r="N47" s="42">
        <f t="shared" si="14"/>
        <v>300</v>
      </c>
      <c r="O47" s="128" t="s">
        <v>46</v>
      </c>
      <c r="P47" s="17"/>
      <c r="Q47" s="15"/>
      <c r="R47" s="13"/>
      <c r="S47" s="12"/>
      <c r="T47" s="14"/>
      <c r="U47" s="15"/>
      <c r="V47" s="9"/>
    </row>
    <row r="48" spans="1:22" ht="24.75" x14ac:dyDescent="0.25">
      <c r="A48" s="21" t="s">
        <v>255</v>
      </c>
      <c r="B48" s="137">
        <v>2</v>
      </c>
      <c r="C48" s="126" t="s">
        <v>67</v>
      </c>
      <c r="D48" s="159" t="s">
        <v>300</v>
      </c>
      <c r="E48" s="14" t="s">
        <v>49</v>
      </c>
      <c r="F48" s="43">
        <v>72000</v>
      </c>
      <c r="G48" s="171" t="s">
        <v>330</v>
      </c>
      <c r="H48" s="46">
        <v>1</v>
      </c>
      <c r="I48" s="47">
        <f t="shared" si="12"/>
        <v>72000</v>
      </c>
      <c r="J48" s="41">
        <v>0.5</v>
      </c>
      <c r="K48" s="41">
        <v>0.5</v>
      </c>
      <c r="L48" s="42">
        <f t="shared" si="13"/>
        <v>36000</v>
      </c>
      <c r="M48" s="42">
        <v>72000</v>
      </c>
      <c r="N48" s="42">
        <f t="shared" si="14"/>
        <v>36000</v>
      </c>
      <c r="O48" s="128" t="s">
        <v>46</v>
      </c>
      <c r="P48" s="25"/>
      <c r="Q48" s="13"/>
      <c r="R48" s="13"/>
      <c r="S48" s="15"/>
      <c r="T48" s="14"/>
      <c r="U48" s="14"/>
      <c r="V48" s="9"/>
    </row>
    <row r="49" spans="1:22" ht="36" x14ac:dyDescent="0.25">
      <c r="A49" s="147" t="s">
        <v>68</v>
      </c>
      <c r="B49" s="148">
        <v>3</v>
      </c>
      <c r="C49" s="174" t="s">
        <v>375</v>
      </c>
      <c r="D49" s="177" t="s">
        <v>305</v>
      </c>
      <c r="E49" s="14" t="s">
        <v>49</v>
      </c>
      <c r="F49" s="32" t="s">
        <v>70</v>
      </c>
      <c r="G49" s="160" t="s">
        <v>91</v>
      </c>
      <c r="H49" s="46">
        <v>2</v>
      </c>
      <c r="I49" s="47">
        <f>(170000+6000)*2</f>
        <v>352000</v>
      </c>
      <c r="J49" s="41">
        <v>0.5</v>
      </c>
      <c r="K49" s="41">
        <v>0.5</v>
      </c>
      <c r="L49" s="42">
        <f t="shared" si="13"/>
        <v>176000</v>
      </c>
      <c r="M49" s="42">
        <v>352000</v>
      </c>
      <c r="N49" s="42">
        <f t="shared" si="14"/>
        <v>176000</v>
      </c>
      <c r="O49" s="128" t="s">
        <v>55</v>
      </c>
      <c r="P49" s="25"/>
      <c r="Q49" s="24"/>
      <c r="R49" s="13"/>
      <c r="S49" s="13"/>
      <c r="T49" s="13"/>
      <c r="U49" s="13"/>
      <c r="V49" s="18"/>
    </row>
    <row r="50" spans="1:22" ht="24.75" x14ac:dyDescent="0.25">
      <c r="A50" s="11" t="s">
        <v>68</v>
      </c>
      <c r="B50" s="137">
        <v>2</v>
      </c>
      <c r="C50" s="175" t="s">
        <v>309</v>
      </c>
      <c r="D50" s="159" t="s">
        <v>296</v>
      </c>
      <c r="E50" s="14" t="s">
        <v>45</v>
      </c>
      <c r="F50" s="32">
        <v>300</v>
      </c>
      <c r="G50" s="34" t="s">
        <v>331</v>
      </c>
      <c r="H50" s="46">
        <v>10</v>
      </c>
      <c r="I50" s="47">
        <f t="shared" si="12"/>
        <v>3000</v>
      </c>
      <c r="J50" s="41">
        <v>0.5</v>
      </c>
      <c r="K50" s="41">
        <v>0.5</v>
      </c>
      <c r="L50" s="42">
        <f t="shared" si="13"/>
        <v>1500</v>
      </c>
      <c r="M50" s="42">
        <v>3000</v>
      </c>
      <c r="N50" s="42">
        <f t="shared" si="14"/>
        <v>1500</v>
      </c>
      <c r="O50" s="128" t="s">
        <v>55</v>
      </c>
      <c r="P50" s="9"/>
      <c r="Q50" s="18"/>
      <c r="R50" s="18"/>
      <c r="S50" s="9"/>
      <c r="T50" s="9"/>
      <c r="U50" s="9"/>
      <c r="V50" s="9"/>
    </row>
    <row r="51" spans="1:22" ht="36" x14ac:dyDescent="0.25">
      <c r="A51" s="11" t="s">
        <v>71</v>
      </c>
      <c r="B51" s="137">
        <v>3</v>
      </c>
      <c r="C51" s="126" t="s">
        <v>72</v>
      </c>
      <c r="D51" s="177" t="s">
        <v>297</v>
      </c>
      <c r="E51" s="14" t="s">
        <v>49</v>
      </c>
      <c r="F51" s="43">
        <v>5000</v>
      </c>
      <c r="G51" s="33" t="s">
        <v>101</v>
      </c>
      <c r="H51" s="44">
        <v>1</v>
      </c>
      <c r="I51" s="47">
        <f t="shared" si="12"/>
        <v>5000</v>
      </c>
      <c r="J51" s="41">
        <v>0.5</v>
      </c>
      <c r="K51" s="41">
        <v>0.5</v>
      </c>
      <c r="L51" s="42">
        <f t="shared" si="13"/>
        <v>2500</v>
      </c>
      <c r="M51" s="42">
        <v>5000</v>
      </c>
      <c r="N51" s="42">
        <f t="shared" si="14"/>
        <v>2500</v>
      </c>
      <c r="O51" s="128" t="s">
        <v>55</v>
      </c>
      <c r="P51" s="12"/>
      <c r="Q51" s="14"/>
      <c r="R51" s="25"/>
      <c r="S51" s="13"/>
      <c r="T51" s="13"/>
      <c r="U51" s="15"/>
      <c r="V51" s="9"/>
    </row>
    <row r="52" spans="1:22" ht="16.899999999999999" customHeight="1" x14ac:dyDescent="0.25">
      <c r="A52" s="531" t="s">
        <v>68</v>
      </c>
      <c r="B52" s="533">
        <v>5</v>
      </c>
      <c r="C52" s="535" t="s">
        <v>342</v>
      </c>
      <c r="D52" s="413" t="s">
        <v>306</v>
      </c>
      <c r="E52" s="536" t="s">
        <v>49</v>
      </c>
      <c r="F52" s="45">
        <v>1000</v>
      </c>
      <c r="G52" s="26" t="s">
        <v>102</v>
      </c>
      <c r="H52" s="44">
        <v>60</v>
      </c>
      <c r="I52" s="47">
        <f t="shared" si="12"/>
        <v>60000</v>
      </c>
      <c r="J52" s="41">
        <v>0.5</v>
      </c>
      <c r="K52" s="41">
        <v>0.5</v>
      </c>
      <c r="L52" s="42">
        <f t="shared" si="13"/>
        <v>30000</v>
      </c>
      <c r="M52" s="539">
        <v>235000</v>
      </c>
      <c r="N52" s="42">
        <f t="shared" si="14"/>
        <v>30000</v>
      </c>
      <c r="O52" s="545" t="s">
        <v>48</v>
      </c>
      <c r="P52" s="541"/>
      <c r="Q52" s="542"/>
      <c r="R52" s="543"/>
      <c r="S52" s="543"/>
      <c r="T52" s="544"/>
      <c r="U52" s="541"/>
      <c r="V52" s="541"/>
    </row>
    <row r="53" spans="1:22" ht="18" customHeight="1" x14ac:dyDescent="0.25">
      <c r="A53" s="532"/>
      <c r="B53" s="534"/>
      <c r="C53" s="535"/>
      <c r="D53" s="413"/>
      <c r="E53" s="536"/>
      <c r="F53" s="45">
        <v>2500</v>
      </c>
      <c r="G53" s="26" t="s">
        <v>103</v>
      </c>
      <c r="H53" s="54">
        <v>70</v>
      </c>
      <c r="I53" s="47">
        <f t="shared" si="12"/>
        <v>175000</v>
      </c>
      <c r="J53" s="41">
        <v>0.5</v>
      </c>
      <c r="K53" s="41">
        <v>0.5</v>
      </c>
      <c r="L53" s="42">
        <f t="shared" si="13"/>
        <v>87500</v>
      </c>
      <c r="M53" s="540"/>
      <c r="N53" s="42">
        <f t="shared" si="14"/>
        <v>87500</v>
      </c>
      <c r="O53" s="545"/>
      <c r="P53" s="541"/>
      <c r="Q53" s="542"/>
      <c r="R53" s="543"/>
      <c r="S53" s="543"/>
      <c r="T53" s="544"/>
      <c r="U53" s="541"/>
      <c r="V53" s="541"/>
    </row>
  </sheetData>
  <mergeCells count="95">
    <mergeCell ref="M3:M4"/>
    <mergeCell ref="M10:M11"/>
    <mergeCell ref="M21:M22"/>
    <mergeCell ref="V52:V53"/>
    <mergeCell ref="P52:P53"/>
    <mergeCell ref="Q52:Q53"/>
    <mergeCell ref="R52:R53"/>
    <mergeCell ref="S52:S53"/>
    <mergeCell ref="T52:T53"/>
    <mergeCell ref="U52:U53"/>
    <mergeCell ref="O52:O53"/>
    <mergeCell ref="P44:V44"/>
    <mergeCell ref="P33:V33"/>
    <mergeCell ref="A43:V43"/>
    <mergeCell ref="A44:A45"/>
    <mergeCell ref="C44:C45"/>
    <mergeCell ref="N44:N45"/>
    <mergeCell ref="O44:O45"/>
    <mergeCell ref="M44:M45"/>
    <mergeCell ref="A52:A53"/>
    <mergeCell ref="B52:B53"/>
    <mergeCell ref="C52:C53"/>
    <mergeCell ref="D52:D53"/>
    <mergeCell ref="E52:E53"/>
    <mergeCell ref="D44:D45"/>
    <mergeCell ref="E44:E45"/>
    <mergeCell ref="F44:F45"/>
    <mergeCell ref="G44:G45"/>
    <mergeCell ref="H44:H45"/>
    <mergeCell ref="I44:I45"/>
    <mergeCell ref="M52:M53"/>
    <mergeCell ref="I33:I34"/>
    <mergeCell ref="J33:J34"/>
    <mergeCell ref="K33:K34"/>
    <mergeCell ref="L33:L34"/>
    <mergeCell ref="J44:J45"/>
    <mergeCell ref="K44:K45"/>
    <mergeCell ref="L44:L45"/>
    <mergeCell ref="N33:N34"/>
    <mergeCell ref="O33:O34"/>
    <mergeCell ref="M33:M34"/>
    <mergeCell ref="O21:O22"/>
    <mergeCell ref="P21:V21"/>
    <mergeCell ref="A32:V32"/>
    <mergeCell ref="A33:A34"/>
    <mergeCell ref="C33:C34"/>
    <mergeCell ref="D33:D34"/>
    <mergeCell ref="E33:E34"/>
    <mergeCell ref="F33:F34"/>
    <mergeCell ref="G33:G34"/>
    <mergeCell ref="H33:H34"/>
    <mergeCell ref="H21:H22"/>
    <mergeCell ref="I21:I22"/>
    <mergeCell ref="J21:J22"/>
    <mergeCell ref="K21:K22"/>
    <mergeCell ref="L21:L22"/>
    <mergeCell ref="N21:N22"/>
    <mergeCell ref="A21:A22"/>
    <mergeCell ref="C21:C22"/>
    <mergeCell ref="D21:D22"/>
    <mergeCell ref="E21:E22"/>
    <mergeCell ref="F21:F22"/>
    <mergeCell ref="G21:G22"/>
    <mergeCell ref="A20:V20"/>
    <mergeCell ref="A9:V9"/>
    <mergeCell ref="A10:A11"/>
    <mergeCell ref="C10:C11"/>
    <mergeCell ref="D10:D11"/>
    <mergeCell ref="E10:E11"/>
    <mergeCell ref="F10:F11"/>
    <mergeCell ref="G10:G11"/>
    <mergeCell ref="H10:H11"/>
    <mergeCell ref="I10:I11"/>
    <mergeCell ref="J10:J11"/>
    <mergeCell ref="K10:K11"/>
    <mergeCell ref="L10:L11"/>
    <mergeCell ref="N10:N11"/>
    <mergeCell ref="O10:O11"/>
    <mergeCell ref="P10:V10"/>
    <mergeCell ref="P3:V3"/>
    <mergeCell ref="A2:V2"/>
    <mergeCell ref="A3:A4"/>
    <mergeCell ref="B3:B4"/>
    <mergeCell ref="C3:C4"/>
    <mergeCell ref="D3:D4"/>
    <mergeCell ref="E3:E4"/>
    <mergeCell ref="F3:F4"/>
    <mergeCell ref="G3:G4"/>
    <mergeCell ref="H3:H4"/>
    <mergeCell ref="I3:I4"/>
    <mergeCell ref="J3:J4"/>
    <mergeCell ref="K3:K4"/>
    <mergeCell ref="L3:L4"/>
    <mergeCell ref="N3:N4"/>
    <mergeCell ref="O3:O4"/>
  </mergeCells>
  <pageMargins left="0.7" right="0.7" top="0.75" bottom="0.75" header="0.3" footer="0.3"/>
  <pageSetup paperSize="9" orientation="portrait" horizontalDpi="200" verticalDpi="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406C7-CC37-40A6-97F3-15EEF0FC6387}">
  <sheetPr>
    <tabColor theme="7"/>
  </sheetPr>
  <dimension ref="A1:Y58"/>
  <sheetViews>
    <sheetView zoomScale="90" zoomScaleNormal="90" workbookViewId="0"/>
  </sheetViews>
  <sheetFormatPr defaultRowHeight="15" x14ac:dyDescent="0.25"/>
  <cols>
    <col min="1" max="2" width="9.140625" customWidth="1"/>
    <col min="3" max="3" width="63.5703125" customWidth="1"/>
    <col min="4" max="4" width="16.28515625" customWidth="1"/>
    <col min="5" max="5" width="11.28515625" customWidth="1"/>
    <col min="6" max="6" width="19" customWidth="1"/>
    <col min="7" max="7" width="12.85546875" customWidth="1"/>
    <col min="8" max="8" width="9.140625" customWidth="1"/>
    <col min="9" max="9" width="14.7109375" customWidth="1"/>
    <col min="10" max="10" width="11.28515625" hidden="1" customWidth="1"/>
    <col min="11" max="11" width="10.7109375" hidden="1" customWidth="1"/>
    <col min="12" max="12" width="12.5703125" hidden="1" customWidth="1"/>
    <col min="13" max="13" width="12.5703125" customWidth="1"/>
    <col min="14" max="14" width="11.85546875" hidden="1" customWidth="1"/>
    <col min="15" max="15" width="14.42578125" customWidth="1"/>
    <col min="24" max="24" width="39" customWidth="1"/>
    <col min="25" max="25" width="98" customWidth="1"/>
  </cols>
  <sheetData>
    <row r="1" spans="1:25" ht="7.5" customHeight="1" x14ac:dyDescent="0.25">
      <c r="A1" s="186"/>
      <c r="B1" s="187"/>
      <c r="C1" s="188"/>
      <c r="D1" s="188"/>
      <c r="E1" s="188"/>
      <c r="F1" s="188"/>
      <c r="G1" s="188"/>
      <c r="H1" s="188"/>
      <c r="I1" s="188"/>
      <c r="J1" s="188"/>
      <c r="K1" s="188"/>
      <c r="L1" s="188"/>
      <c r="M1" s="188"/>
      <c r="N1" s="188"/>
      <c r="O1" s="188"/>
      <c r="P1" s="188"/>
      <c r="Q1" s="188"/>
      <c r="R1" s="188"/>
      <c r="S1" s="188"/>
      <c r="T1" s="188"/>
      <c r="U1" s="188"/>
      <c r="V1" s="189"/>
    </row>
    <row r="2" spans="1:25" x14ac:dyDescent="0.25">
      <c r="A2" s="483" t="s">
        <v>426</v>
      </c>
      <c r="B2" s="484"/>
      <c r="C2" s="484"/>
      <c r="D2" s="484"/>
      <c r="E2" s="484"/>
      <c r="F2" s="484"/>
      <c r="G2" s="484"/>
      <c r="H2" s="484"/>
      <c r="I2" s="484"/>
      <c r="J2" s="484"/>
      <c r="K2" s="484"/>
      <c r="L2" s="484"/>
      <c r="M2" s="484"/>
      <c r="N2" s="484"/>
      <c r="O2" s="484"/>
      <c r="P2" s="484"/>
      <c r="Q2" s="484"/>
      <c r="R2" s="484"/>
      <c r="S2" s="484"/>
      <c r="T2" s="484"/>
      <c r="U2" s="484"/>
      <c r="V2" s="485"/>
    </row>
    <row r="3" spans="1:25" x14ac:dyDescent="0.25">
      <c r="A3" s="486" t="s">
        <v>38</v>
      </c>
      <c r="B3" s="488" t="s">
        <v>256</v>
      </c>
      <c r="C3" s="490" t="s">
        <v>39</v>
      </c>
      <c r="D3" s="492" t="s">
        <v>40</v>
      </c>
      <c r="E3" s="492" t="s">
        <v>41</v>
      </c>
      <c r="F3" s="492" t="s">
        <v>84</v>
      </c>
      <c r="G3" s="492" t="s">
        <v>85</v>
      </c>
      <c r="H3" s="492" t="s">
        <v>82</v>
      </c>
      <c r="I3" s="494" t="s">
        <v>106</v>
      </c>
      <c r="J3" s="492" t="s">
        <v>105</v>
      </c>
      <c r="K3" s="492" t="s">
        <v>104</v>
      </c>
      <c r="L3" s="492" t="s">
        <v>95</v>
      </c>
      <c r="M3" s="492" t="s">
        <v>95</v>
      </c>
      <c r="N3" s="492" t="s">
        <v>96</v>
      </c>
      <c r="O3" s="492" t="s">
        <v>42</v>
      </c>
      <c r="P3" s="480" t="s">
        <v>107</v>
      </c>
      <c r="Q3" s="481"/>
      <c r="R3" s="481"/>
      <c r="S3" s="481"/>
      <c r="T3" s="481"/>
      <c r="U3" s="481"/>
      <c r="V3" s="482"/>
    </row>
    <row r="4" spans="1:25" x14ac:dyDescent="0.25">
      <c r="A4" s="487"/>
      <c r="B4" s="489"/>
      <c r="C4" s="491"/>
      <c r="D4" s="493"/>
      <c r="E4" s="493"/>
      <c r="F4" s="493"/>
      <c r="G4" s="493"/>
      <c r="H4" s="493"/>
      <c r="I4" s="495"/>
      <c r="J4" s="493"/>
      <c r="K4" s="493"/>
      <c r="L4" s="493"/>
      <c r="M4" s="493"/>
      <c r="N4" s="493"/>
      <c r="O4" s="493"/>
      <c r="P4" s="185">
        <v>2025</v>
      </c>
      <c r="Q4" s="185">
        <v>2026</v>
      </c>
      <c r="R4" s="185">
        <v>2027</v>
      </c>
      <c r="S4" s="185">
        <v>2028</v>
      </c>
      <c r="T4" s="185">
        <v>2029</v>
      </c>
      <c r="U4" s="185">
        <v>2030</v>
      </c>
      <c r="V4" s="185">
        <v>2031</v>
      </c>
      <c r="X4" s="166" t="s">
        <v>366</v>
      </c>
      <c r="Y4" s="166" t="s">
        <v>367</v>
      </c>
    </row>
    <row r="5" spans="1:25" ht="75" x14ac:dyDescent="0.25">
      <c r="A5" s="337" t="s">
        <v>127</v>
      </c>
      <c r="B5" s="336" t="s">
        <v>262</v>
      </c>
      <c r="C5" s="324" t="s">
        <v>431</v>
      </c>
      <c r="D5" s="325" t="s">
        <v>240</v>
      </c>
      <c r="E5" s="323" t="s">
        <v>56</v>
      </c>
      <c r="F5" s="319"/>
      <c r="G5" s="158" t="s">
        <v>92</v>
      </c>
      <c r="H5" s="326">
        <v>7</v>
      </c>
      <c r="I5" s="327"/>
      <c r="J5" s="326"/>
      <c r="K5" s="326"/>
      <c r="L5" s="326"/>
      <c r="M5" s="329">
        <v>0</v>
      </c>
      <c r="N5" s="326"/>
      <c r="O5" s="330" t="s">
        <v>48</v>
      </c>
      <c r="P5" s="331"/>
      <c r="Q5" s="331"/>
      <c r="R5" s="331"/>
      <c r="S5" s="331"/>
      <c r="T5" s="331"/>
      <c r="U5" s="331"/>
      <c r="V5" s="331"/>
      <c r="X5" s="320" t="s">
        <v>431</v>
      </c>
      <c r="Y5" s="321" t="s">
        <v>432</v>
      </c>
    </row>
    <row r="6" spans="1:25" ht="51.75" x14ac:dyDescent="0.25">
      <c r="A6" s="11" t="s">
        <v>127</v>
      </c>
      <c r="B6" s="136" t="s">
        <v>262</v>
      </c>
      <c r="C6" s="130" t="s">
        <v>353</v>
      </c>
      <c r="D6" s="128" t="s">
        <v>241</v>
      </c>
      <c r="E6" s="12" t="s">
        <v>56</v>
      </c>
      <c r="F6" s="39">
        <v>0</v>
      </c>
      <c r="G6" s="26" t="s">
        <v>92</v>
      </c>
      <c r="H6" s="26">
        <v>7</v>
      </c>
      <c r="I6" s="173">
        <v>0</v>
      </c>
      <c r="J6" s="41">
        <v>0.5</v>
      </c>
      <c r="K6" s="41">
        <v>0.5</v>
      </c>
      <c r="L6" s="42">
        <f t="shared" ref="L6:L7" si="0">+I6*J6</f>
        <v>0</v>
      </c>
      <c r="M6" s="42">
        <v>0</v>
      </c>
      <c r="N6" s="42">
        <f t="shared" ref="N6:N7" si="1">+I6*K6</f>
        <v>0</v>
      </c>
      <c r="O6" s="14" t="s">
        <v>48</v>
      </c>
      <c r="P6" s="13"/>
      <c r="Q6" s="17"/>
      <c r="R6" s="13"/>
      <c r="S6" s="13"/>
      <c r="T6" s="13"/>
      <c r="U6" s="13"/>
      <c r="V6" s="18"/>
      <c r="X6" s="304" t="s">
        <v>379</v>
      </c>
      <c r="Y6" s="304" t="s">
        <v>416</v>
      </c>
    </row>
    <row r="7" spans="1:25" ht="56.25" customHeight="1" x14ac:dyDescent="0.25">
      <c r="A7" s="11" t="s">
        <v>134</v>
      </c>
      <c r="B7" s="137" t="s">
        <v>262</v>
      </c>
      <c r="C7" s="130" t="s">
        <v>352</v>
      </c>
      <c r="D7" s="128" t="s">
        <v>240</v>
      </c>
      <c r="E7" s="12" t="s">
        <v>56</v>
      </c>
      <c r="F7" s="39">
        <v>1500</v>
      </c>
      <c r="G7" s="26" t="s">
        <v>92</v>
      </c>
      <c r="H7" s="26">
        <v>7</v>
      </c>
      <c r="I7" s="47">
        <f t="shared" ref="I7" si="2">+F7*H7</f>
        <v>10500</v>
      </c>
      <c r="J7" s="41">
        <v>1</v>
      </c>
      <c r="K7" s="41">
        <v>0</v>
      </c>
      <c r="L7" s="42">
        <f t="shared" si="0"/>
        <v>10500</v>
      </c>
      <c r="M7" s="42">
        <v>10500</v>
      </c>
      <c r="N7" s="42">
        <f t="shared" si="1"/>
        <v>0</v>
      </c>
      <c r="O7" s="14" t="s">
        <v>48</v>
      </c>
      <c r="P7" s="13"/>
      <c r="Q7" s="17"/>
      <c r="R7" s="13"/>
      <c r="S7" s="13"/>
      <c r="T7" s="13"/>
      <c r="U7" s="13"/>
      <c r="V7" s="18"/>
      <c r="X7" s="320" t="s">
        <v>433</v>
      </c>
      <c r="Y7" s="320" t="s">
        <v>434</v>
      </c>
    </row>
    <row r="8" spans="1:25" ht="40.5" customHeight="1" x14ac:dyDescent="0.25">
      <c r="A8" s="337" t="s">
        <v>134</v>
      </c>
      <c r="B8" s="336" t="s">
        <v>262</v>
      </c>
      <c r="C8" s="324" t="s">
        <v>380</v>
      </c>
      <c r="D8" s="325" t="s">
        <v>240</v>
      </c>
      <c r="E8" s="332" t="s">
        <v>56</v>
      </c>
      <c r="F8" s="8"/>
      <c r="G8" s="158" t="s">
        <v>92</v>
      </c>
      <c r="H8" s="333">
        <v>7</v>
      </c>
      <c r="I8" s="334"/>
      <c r="J8" s="328"/>
      <c r="K8" s="328"/>
      <c r="L8" s="328"/>
      <c r="M8" s="329">
        <v>0</v>
      </c>
      <c r="N8" s="328"/>
      <c r="O8" s="330" t="s">
        <v>48</v>
      </c>
      <c r="P8" s="10"/>
      <c r="Q8" s="10"/>
      <c r="R8" s="10"/>
      <c r="S8" s="10"/>
      <c r="T8" s="10"/>
      <c r="U8" s="10"/>
      <c r="V8" s="10"/>
      <c r="X8" s="320" t="s">
        <v>380</v>
      </c>
      <c r="Y8" s="320" t="s">
        <v>437</v>
      </c>
    </row>
    <row r="9" spans="1:25" ht="66.75" customHeight="1" x14ac:dyDescent="0.25">
      <c r="A9" s="337" t="s">
        <v>134</v>
      </c>
      <c r="B9" s="336" t="s">
        <v>262</v>
      </c>
      <c r="C9" s="324" t="s">
        <v>435</v>
      </c>
      <c r="D9" s="325" t="s">
        <v>240</v>
      </c>
      <c r="E9" s="332" t="s">
        <v>56</v>
      </c>
      <c r="F9" s="8"/>
      <c r="G9" s="158" t="s">
        <v>92</v>
      </c>
      <c r="H9" s="333">
        <v>7</v>
      </c>
      <c r="I9" s="334"/>
      <c r="J9" s="328"/>
      <c r="K9" s="328"/>
      <c r="L9" s="328"/>
      <c r="M9" s="329">
        <v>0</v>
      </c>
      <c r="N9" s="328"/>
      <c r="O9" s="330" t="s">
        <v>48</v>
      </c>
      <c r="P9" s="10"/>
      <c r="Q9" s="10"/>
      <c r="R9" s="10"/>
      <c r="S9" s="10"/>
      <c r="T9" s="10"/>
      <c r="U9" s="10"/>
      <c r="V9" s="10"/>
      <c r="X9" s="320" t="s">
        <v>435</v>
      </c>
      <c r="Y9" s="320" t="s">
        <v>438</v>
      </c>
    </row>
    <row r="10" spans="1:25" ht="7.5" customHeight="1" x14ac:dyDescent="0.25">
      <c r="A10" s="3"/>
      <c r="B10" s="190"/>
      <c r="C10" s="192"/>
      <c r="D10" s="192"/>
      <c r="E10" s="192"/>
      <c r="F10" s="192"/>
      <c r="G10" s="192"/>
      <c r="H10" s="192"/>
      <c r="I10" s="192"/>
      <c r="J10" s="192"/>
      <c r="K10" s="192"/>
      <c r="L10" s="192"/>
      <c r="M10" s="192"/>
      <c r="N10" s="192"/>
      <c r="O10" s="192"/>
      <c r="P10" s="192"/>
      <c r="Q10" s="192"/>
      <c r="R10" s="192"/>
      <c r="S10" s="192"/>
      <c r="T10" s="192"/>
      <c r="U10" s="192"/>
      <c r="V10" s="193"/>
    </row>
    <row r="11" spans="1:25" x14ac:dyDescent="0.25">
      <c r="A11" s="499" t="s">
        <v>427</v>
      </c>
      <c r="B11" s="500"/>
      <c r="C11" s="500"/>
      <c r="D11" s="500"/>
      <c r="E11" s="500"/>
      <c r="F11" s="500"/>
      <c r="G11" s="500"/>
      <c r="H11" s="500"/>
      <c r="I11" s="500"/>
      <c r="J11" s="500"/>
      <c r="K11" s="500"/>
      <c r="L11" s="500"/>
      <c r="M11" s="500"/>
      <c r="N11" s="500"/>
      <c r="O11" s="500"/>
      <c r="P11" s="500"/>
      <c r="Q11" s="500"/>
      <c r="R11" s="500"/>
      <c r="S11" s="500"/>
      <c r="T11" s="500"/>
      <c r="U11" s="500"/>
      <c r="V11" s="501"/>
    </row>
    <row r="12" spans="1:25" x14ac:dyDescent="0.25">
      <c r="A12" s="486" t="s">
        <v>38</v>
      </c>
      <c r="B12" s="300"/>
      <c r="C12" s="502" t="s">
        <v>39</v>
      </c>
      <c r="D12" s="504" t="s">
        <v>40</v>
      </c>
      <c r="E12" s="504" t="s">
        <v>41</v>
      </c>
      <c r="F12" s="504" t="s">
        <v>84</v>
      </c>
      <c r="G12" s="504" t="s">
        <v>85</v>
      </c>
      <c r="H12" s="504" t="s">
        <v>82</v>
      </c>
      <c r="I12" s="506" t="s">
        <v>106</v>
      </c>
      <c r="J12" s="504" t="s">
        <v>105</v>
      </c>
      <c r="K12" s="504" t="s">
        <v>104</v>
      </c>
      <c r="L12" s="504" t="s">
        <v>95</v>
      </c>
      <c r="M12" s="504" t="s">
        <v>95</v>
      </c>
      <c r="N12" s="504" t="s">
        <v>96</v>
      </c>
      <c r="O12" s="504" t="s">
        <v>42</v>
      </c>
      <c r="P12" s="508" t="s">
        <v>107</v>
      </c>
      <c r="Q12" s="509"/>
      <c r="R12" s="509"/>
      <c r="S12" s="509"/>
      <c r="T12" s="509"/>
      <c r="U12" s="509"/>
      <c r="V12" s="510"/>
    </row>
    <row r="13" spans="1:25" x14ac:dyDescent="0.25">
      <c r="A13" s="487"/>
      <c r="B13" s="301"/>
      <c r="C13" s="503"/>
      <c r="D13" s="505"/>
      <c r="E13" s="505"/>
      <c r="F13" s="505"/>
      <c r="G13" s="505"/>
      <c r="H13" s="505"/>
      <c r="I13" s="507"/>
      <c r="J13" s="505"/>
      <c r="K13" s="505"/>
      <c r="L13" s="505"/>
      <c r="M13" s="505"/>
      <c r="N13" s="505"/>
      <c r="O13" s="505"/>
      <c r="P13" s="185">
        <v>2025</v>
      </c>
      <c r="Q13" s="185">
        <v>2026</v>
      </c>
      <c r="R13" s="185">
        <v>2027</v>
      </c>
      <c r="S13" s="185">
        <v>2028</v>
      </c>
      <c r="T13" s="185">
        <v>2029</v>
      </c>
      <c r="U13" s="185">
        <v>2030</v>
      </c>
      <c r="V13" s="185">
        <v>2031</v>
      </c>
    </row>
    <row r="14" spans="1:25" ht="64.5" x14ac:dyDescent="0.25">
      <c r="A14" s="11" t="s">
        <v>242</v>
      </c>
      <c r="B14" s="137">
        <v>3</v>
      </c>
      <c r="C14" s="11" t="s">
        <v>355</v>
      </c>
      <c r="D14" s="154" t="s">
        <v>310</v>
      </c>
      <c r="E14" s="14" t="s">
        <v>45</v>
      </c>
      <c r="F14" s="39">
        <v>24000</v>
      </c>
      <c r="G14" s="26" t="s">
        <v>87</v>
      </c>
      <c r="H14" s="26">
        <v>3</v>
      </c>
      <c r="I14" s="47">
        <f>+F14*H14</f>
        <v>72000</v>
      </c>
      <c r="J14" s="41">
        <v>0.6</v>
      </c>
      <c r="K14" s="41">
        <v>0.4</v>
      </c>
      <c r="L14" s="42">
        <f>+I14*J14</f>
        <v>43200</v>
      </c>
      <c r="M14" s="42">
        <v>72000</v>
      </c>
      <c r="N14" s="42">
        <f>+I14*K14</f>
        <v>28800</v>
      </c>
      <c r="O14" s="128" t="s">
        <v>46</v>
      </c>
      <c r="P14" s="12"/>
      <c r="Q14" s="13"/>
      <c r="R14" s="20"/>
      <c r="S14" s="13"/>
      <c r="T14" s="14"/>
      <c r="U14" s="13"/>
      <c r="V14" s="9"/>
      <c r="W14">
        <v>2</v>
      </c>
      <c r="X14" s="304" t="s">
        <v>44</v>
      </c>
      <c r="Y14" s="304" t="s">
        <v>392</v>
      </c>
    </row>
    <row r="15" spans="1:25" ht="51.75" x14ac:dyDescent="0.25">
      <c r="A15" s="11" t="s">
        <v>243</v>
      </c>
      <c r="B15" s="137">
        <v>3</v>
      </c>
      <c r="C15" s="134" t="s">
        <v>47</v>
      </c>
      <c r="D15" s="154" t="s">
        <v>300</v>
      </c>
      <c r="E15" s="14" t="s">
        <v>45</v>
      </c>
      <c r="F15" s="39">
        <v>2000</v>
      </c>
      <c r="G15" s="26" t="s">
        <v>86</v>
      </c>
      <c r="H15" s="156">
        <v>7</v>
      </c>
      <c r="I15" s="47">
        <f t="shared" ref="I15:I19" si="3">+F15*H15</f>
        <v>14000</v>
      </c>
      <c r="J15" s="41">
        <v>0.5</v>
      </c>
      <c r="K15" s="41">
        <v>0.5</v>
      </c>
      <c r="L15" s="42">
        <f t="shared" ref="L15:L19" si="4">+I15*J15</f>
        <v>7000</v>
      </c>
      <c r="M15" s="42">
        <v>14000</v>
      </c>
      <c r="N15" s="42">
        <f t="shared" ref="N15:N19" si="5">+I15*K15</f>
        <v>7000</v>
      </c>
      <c r="O15" s="12" t="s">
        <v>48</v>
      </c>
      <c r="P15" s="16"/>
      <c r="Q15" s="13"/>
      <c r="R15" s="17"/>
      <c r="S15" s="13"/>
      <c r="T15" s="13"/>
      <c r="U15" s="13"/>
      <c r="V15" s="9"/>
      <c r="W15">
        <v>3</v>
      </c>
      <c r="X15" s="304" t="s">
        <v>385</v>
      </c>
      <c r="Y15" s="304" t="s">
        <v>415</v>
      </c>
    </row>
    <row r="16" spans="1:25" ht="64.5" x14ac:dyDescent="0.25">
      <c r="A16" s="11" t="s">
        <v>243</v>
      </c>
      <c r="B16" s="137">
        <v>2</v>
      </c>
      <c r="C16" s="11" t="s">
        <v>337</v>
      </c>
      <c r="D16" s="155" t="s">
        <v>300</v>
      </c>
      <c r="E16" s="14" t="s">
        <v>49</v>
      </c>
      <c r="F16" s="40">
        <v>85000</v>
      </c>
      <c r="G16" s="27" t="s">
        <v>87</v>
      </c>
      <c r="H16" s="28">
        <v>1</v>
      </c>
      <c r="I16" s="47">
        <f t="shared" si="3"/>
        <v>85000</v>
      </c>
      <c r="J16" s="41">
        <v>0.5</v>
      </c>
      <c r="K16" s="41">
        <v>0.5</v>
      </c>
      <c r="L16" s="42">
        <f t="shared" si="4"/>
        <v>42500</v>
      </c>
      <c r="M16" s="42">
        <v>85000</v>
      </c>
      <c r="N16" s="42">
        <f t="shared" si="5"/>
        <v>42500</v>
      </c>
      <c r="O16" s="128" t="s">
        <v>46</v>
      </c>
      <c r="P16" s="16"/>
      <c r="Q16" s="15"/>
      <c r="R16" s="15"/>
      <c r="S16" s="24"/>
      <c r="T16" s="24"/>
      <c r="U16" s="13"/>
      <c r="V16" s="18"/>
      <c r="W16">
        <v>2</v>
      </c>
      <c r="X16" s="304" t="s">
        <v>381</v>
      </c>
      <c r="Y16" s="304" t="s">
        <v>391</v>
      </c>
    </row>
    <row r="17" spans="1:25" ht="51.75" x14ac:dyDescent="0.25">
      <c r="A17" s="11" t="s">
        <v>244</v>
      </c>
      <c r="B17" s="137">
        <v>3</v>
      </c>
      <c r="C17" s="134" t="s">
        <v>51</v>
      </c>
      <c r="D17" s="155" t="s">
        <v>300</v>
      </c>
      <c r="E17" s="14" t="s">
        <v>45</v>
      </c>
      <c r="F17" s="343">
        <v>300</v>
      </c>
      <c r="G17" s="26" t="s">
        <v>86</v>
      </c>
      <c r="H17" s="26">
        <v>3</v>
      </c>
      <c r="I17" s="344">
        <f t="shared" si="3"/>
        <v>900</v>
      </c>
      <c r="J17" s="41">
        <v>0.5</v>
      </c>
      <c r="K17" s="41">
        <v>0.5</v>
      </c>
      <c r="L17" s="42">
        <f t="shared" si="4"/>
        <v>450</v>
      </c>
      <c r="M17" s="329">
        <v>900</v>
      </c>
      <c r="N17" s="42">
        <f t="shared" si="5"/>
        <v>450</v>
      </c>
      <c r="O17" s="128" t="s">
        <v>52</v>
      </c>
      <c r="P17" s="17"/>
      <c r="Q17" s="15"/>
      <c r="R17" s="13"/>
      <c r="S17" s="15"/>
      <c r="T17" s="13"/>
      <c r="U17" s="15"/>
      <c r="V17" s="9"/>
      <c r="W17">
        <v>3</v>
      </c>
      <c r="X17" s="304" t="s">
        <v>468</v>
      </c>
      <c r="Y17" s="304" t="s">
        <v>393</v>
      </c>
    </row>
    <row r="18" spans="1:25" ht="64.5" x14ac:dyDescent="0.25">
      <c r="A18" s="11" t="s">
        <v>50</v>
      </c>
      <c r="B18" s="137">
        <v>3</v>
      </c>
      <c r="C18" s="134" t="s">
        <v>354</v>
      </c>
      <c r="D18" s="155" t="s">
        <v>300</v>
      </c>
      <c r="E18" s="14" t="s">
        <v>49</v>
      </c>
      <c r="F18" s="39">
        <v>300000</v>
      </c>
      <c r="G18" s="26" t="s">
        <v>91</v>
      </c>
      <c r="H18" s="237">
        <v>2</v>
      </c>
      <c r="I18" s="47">
        <f t="shared" si="3"/>
        <v>600000</v>
      </c>
      <c r="J18" s="41">
        <v>0.5</v>
      </c>
      <c r="K18" s="41">
        <v>0.5</v>
      </c>
      <c r="L18" s="42">
        <f t="shared" si="4"/>
        <v>300000</v>
      </c>
      <c r="M18" s="42">
        <v>600000</v>
      </c>
      <c r="N18" s="42">
        <f t="shared" si="5"/>
        <v>300000</v>
      </c>
      <c r="O18" s="128" t="s">
        <v>46</v>
      </c>
      <c r="P18" s="25"/>
      <c r="Q18" s="13"/>
      <c r="R18" s="13"/>
      <c r="S18" s="17"/>
      <c r="T18" s="13"/>
      <c r="U18" s="13"/>
      <c r="V18" s="18"/>
      <c r="W18">
        <v>3</v>
      </c>
      <c r="X18" s="304" t="s">
        <v>394</v>
      </c>
      <c r="Y18" s="304" t="s">
        <v>395</v>
      </c>
    </row>
    <row r="19" spans="1:25" ht="51.75" x14ac:dyDescent="0.25">
      <c r="A19" s="11" t="s">
        <v>245</v>
      </c>
      <c r="B19" s="137">
        <v>3</v>
      </c>
      <c r="C19" s="134" t="s">
        <v>356</v>
      </c>
      <c r="D19" s="155" t="s">
        <v>300</v>
      </c>
      <c r="E19" s="14" t="s">
        <v>45</v>
      </c>
      <c r="F19" s="39">
        <v>160</v>
      </c>
      <c r="G19" s="29" t="s">
        <v>88</v>
      </c>
      <c r="H19" s="240">
        <v>1000</v>
      </c>
      <c r="I19" s="47">
        <f t="shared" si="3"/>
        <v>160000</v>
      </c>
      <c r="J19" s="41">
        <v>0.5</v>
      </c>
      <c r="K19" s="41">
        <v>0.5</v>
      </c>
      <c r="L19" s="42">
        <f t="shared" si="4"/>
        <v>80000</v>
      </c>
      <c r="M19" s="42">
        <v>160000</v>
      </c>
      <c r="N19" s="42">
        <f t="shared" si="5"/>
        <v>80000</v>
      </c>
      <c r="O19" s="128" t="s">
        <v>55</v>
      </c>
      <c r="P19" s="17"/>
      <c r="Q19" s="13"/>
      <c r="R19" s="13"/>
      <c r="S19" s="13"/>
      <c r="T19" s="13"/>
      <c r="U19" s="13"/>
      <c r="V19" s="9"/>
      <c r="W19">
        <v>3</v>
      </c>
      <c r="X19" s="304" t="s">
        <v>417</v>
      </c>
      <c r="Y19" s="304" t="s">
        <v>396</v>
      </c>
    </row>
    <row r="20" spans="1:25" hidden="1" x14ac:dyDescent="0.25">
      <c r="A20" s="3"/>
      <c r="B20" s="190"/>
      <c r="C20" s="190"/>
      <c r="D20" s="190"/>
      <c r="E20" s="190"/>
      <c r="F20" s="190"/>
      <c r="G20" s="190"/>
      <c r="H20" s="190"/>
      <c r="I20" s="190"/>
      <c r="J20" s="190"/>
      <c r="K20" s="190"/>
      <c r="L20" s="190"/>
      <c r="M20" s="190"/>
      <c r="N20" s="190"/>
      <c r="O20" s="190"/>
      <c r="P20" s="190"/>
      <c r="Q20" s="190"/>
      <c r="R20" s="190"/>
      <c r="S20" s="190"/>
      <c r="T20" s="190"/>
      <c r="U20" s="190"/>
      <c r="V20" s="191"/>
    </row>
    <row r="21" spans="1:25" ht="75" x14ac:dyDescent="0.25">
      <c r="A21" s="337" t="s">
        <v>446</v>
      </c>
      <c r="B21" s="336">
        <v>2</v>
      </c>
      <c r="C21" s="335" t="s">
        <v>436</v>
      </c>
      <c r="D21" s="325" t="s">
        <v>240</v>
      </c>
      <c r="E21" s="332" t="s">
        <v>56</v>
      </c>
      <c r="F21" s="8"/>
      <c r="G21" s="158" t="s">
        <v>92</v>
      </c>
      <c r="H21" s="333">
        <v>7</v>
      </c>
      <c r="I21" s="8"/>
      <c r="J21" s="8"/>
      <c r="K21" s="8"/>
      <c r="L21" s="8"/>
      <c r="M21" s="329">
        <v>0</v>
      </c>
      <c r="N21" s="334"/>
      <c r="O21" s="330" t="s">
        <v>48</v>
      </c>
      <c r="P21" s="10"/>
      <c r="Q21" s="10"/>
      <c r="R21" s="10"/>
      <c r="S21" s="10"/>
      <c r="T21" s="10"/>
      <c r="U21" s="10"/>
      <c r="V21" s="10"/>
      <c r="X21" s="320" t="s">
        <v>436</v>
      </c>
      <c r="Y21" s="322" t="s">
        <v>439</v>
      </c>
    </row>
    <row r="22" spans="1:25" ht="7.5" customHeight="1" x14ac:dyDescent="0.25">
      <c r="A22" s="3"/>
      <c r="B22" s="190"/>
      <c r="C22" s="194"/>
      <c r="D22" s="194"/>
      <c r="E22" s="194"/>
      <c r="F22" s="194"/>
      <c r="G22" s="194"/>
      <c r="H22" s="194"/>
      <c r="I22" s="194"/>
      <c r="J22" s="194"/>
      <c r="K22" s="194"/>
      <c r="L22" s="194"/>
      <c r="M22" s="194"/>
      <c r="N22" s="194"/>
      <c r="O22" s="194"/>
      <c r="P22" s="194"/>
      <c r="Q22" s="194"/>
      <c r="R22" s="194"/>
      <c r="S22" s="194"/>
      <c r="T22" s="194"/>
      <c r="U22" s="194"/>
      <c r="V22" s="195"/>
    </row>
    <row r="23" spans="1:25" x14ac:dyDescent="0.25">
      <c r="A23" s="496" t="s">
        <v>428</v>
      </c>
      <c r="B23" s="497"/>
      <c r="C23" s="497"/>
      <c r="D23" s="497"/>
      <c r="E23" s="497"/>
      <c r="F23" s="497"/>
      <c r="G23" s="497"/>
      <c r="H23" s="497"/>
      <c r="I23" s="497"/>
      <c r="J23" s="497"/>
      <c r="K23" s="497"/>
      <c r="L23" s="497"/>
      <c r="M23" s="497"/>
      <c r="N23" s="497"/>
      <c r="O23" s="497"/>
      <c r="P23" s="497"/>
      <c r="Q23" s="497"/>
      <c r="R23" s="497"/>
      <c r="S23" s="497"/>
      <c r="T23" s="497"/>
      <c r="U23" s="497"/>
      <c r="V23" s="498"/>
    </row>
    <row r="24" spans="1:25" x14ac:dyDescent="0.25">
      <c r="A24" s="486" t="s">
        <v>38</v>
      </c>
      <c r="B24" s="300"/>
      <c r="C24" s="513" t="s">
        <v>39</v>
      </c>
      <c r="D24" s="511" t="s">
        <v>40</v>
      </c>
      <c r="E24" s="511" t="s">
        <v>41</v>
      </c>
      <c r="F24" s="511" t="s">
        <v>84</v>
      </c>
      <c r="G24" s="511" t="s">
        <v>85</v>
      </c>
      <c r="H24" s="511" t="s">
        <v>82</v>
      </c>
      <c r="I24" s="525" t="s">
        <v>89</v>
      </c>
      <c r="J24" s="511" t="s">
        <v>299</v>
      </c>
      <c r="K24" s="511" t="s">
        <v>90</v>
      </c>
      <c r="L24" s="511" t="s">
        <v>95</v>
      </c>
      <c r="M24" s="511" t="s">
        <v>95</v>
      </c>
      <c r="N24" s="511" t="s">
        <v>96</v>
      </c>
      <c r="O24" s="511" t="s">
        <v>42</v>
      </c>
      <c r="P24" s="517" t="s">
        <v>43</v>
      </c>
      <c r="Q24" s="518"/>
      <c r="R24" s="518"/>
      <c r="S24" s="518"/>
      <c r="T24" s="518"/>
      <c r="U24" s="518"/>
      <c r="V24" s="519"/>
    </row>
    <row r="25" spans="1:25" x14ac:dyDescent="0.25">
      <c r="A25" s="487"/>
      <c r="B25" s="301"/>
      <c r="C25" s="514"/>
      <c r="D25" s="512"/>
      <c r="E25" s="512"/>
      <c r="F25" s="512"/>
      <c r="G25" s="512"/>
      <c r="H25" s="512"/>
      <c r="I25" s="526"/>
      <c r="J25" s="512"/>
      <c r="K25" s="512"/>
      <c r="L25" s="512"/>
      <c r="M25" s="512"/>
      <c r="N25" s="512"/>
      <c r="O25" s="512"/>
      <c r="P25" s="185">
        <v>2025</v>
      </c>
      <c r="Q25" s="185">
        <v>2026</v>
      </c>
      <c r="R25" s="185">
        <v>2027</v>
      </c>
      <c r="S25" s="185">
        <v>2028</v>
      </c>
      <c r="T25" s="185">
        <v>2029</v>
      </c>
      <c r="U25" s="185">
        <v>2030</v>
      </c>
      <c r="V25" s="185">
        <v>2031</v>
      </c>
    </row>
    <row r="26" spans="1:25" ht="64.5" x14ac:dyDescent="0.25">
      <c r="A26" s="11" t="s">
        <v>246</v>
      </c>
      <c r="B26" s="137">
        <v>3</v>
      </c>
      <c r="C26" s="126" t="s">
        <v>362</v>
      </c>
      <c r="D26" s="154" t="s">
        <v>300</v>
      </c>
      <c r="E26" s="181" t="s">
        <v>49</v>
      </c>
      <c r="F26" s="36">
        <v>360</v>
      </c>
      <c r="G26" s="26" t="s">
        <v>93</v>
      </c>
      <c r="H26" s="244">
        <v>5000</v>
      </c>
      <c r="I26" s="47">
        <f>+F26*H26</f>
        <v>1800000</v>
      </c>
      <c r="J26" s="41">
        <v>0.5</v>
      </c>
      <c r="K26" s="41">
        <v>0.5</v>
      </c>
      <c r="L26" s="42">
        <f t="shared" ref="L26:L30" si="6">+I26*J26</f>
        <v>900000</v>
      </c>
      <c r="M26" s="42">
        <v>1800000</v>
      </c>
      <c r="N26" s="42">
        <f t="shared" ref="N26:N30" si="7">+I26*K26</f>
        <v>900000</v>
      </c>
      <c r="O26" s="128" t="s">
        <v>55</v>
      </c>
      <c r="P26" s="12"/>
      <c r="Q26" s="24"/>
      <c r="R26" s="24"/>
      <c r="S26" s="13"/>
      <c r="T26" s="13"/>
      <c r="U26" s="13"/>
      <c r="V26" s="18"/>
      <c r="W26">
        <v>3</v>
      </c>
      <c r="X26" s="304" t="s">
        <v>386</v>
      </c>
      <c r="Y26" s="304" t="s">
        <v>397</v>
      </c>
    </row>
    <row r="27" spans="1:25" ht="51.75" x14ac:dyDescent="0.25">
      <c r="A27" s="11" t="s">
        <v>247</v>
      </c>
      <c r="B27" s="137">
        <v>3</v>
      </c>
      <c r="C27" s="132" t="s">
        <v>58</v>
      </c>
      <c r="D27" s="155" t="s">
        <v>300</v>
      </c>
      <c r="E27" s="181" t="s">
        <v>45</v>
      </c>
      <c r="F27" s="157">
        <v>300</v>
      </c>
      <c r="G27" s="29" t="s">
        <v>86</v>
      </c>
      <c r="H27" s="240">
        <v>3</v>
      </c>
      <c r="I27" s="344">
        <f t="shared" ref="I27:I29" si="8">+F27*H27</f>
        <v>900</v>
      </c>
      <c r="J27" s="41">
        <v>0.5</v>
      </c>
      <c r="K27" s="41">
        <v>0.5</v>
      </c>
      <c r="L27" s="42">
        <f t="shared" si="6"/>
        <v>450</v>
      </c>
      <c r="M27" s="329">
        <v>900</v>
      </c>
      <c r="N27" s="42">
        <f t="shared" si="7"/>
        <v>450</v>
      </c>
      <c r="O27" s="128" t="s">
        <v>52</v>
      </c>
      <c r="P27" s="16"/>
      <c r="Q27" s="13"/>
      <c r="R27" s="15"/>
      <c r="S27" s="17"/>
      <c r="T27" s="15"/>
      <c r="U27" s="13"/>
      <c r="V27" s="9"/>
      <c r="W27">
        <v>3</v>
      </c>
      <c r="X27" s="304" t="s">
        <v>388</v>
      </c>
      <c r="Y27" s="304" t="s">
        <v>398</v>
      </c>
    </row>
    <row r="28" spans="1:25" ht="51.75" x14ac:dyDescent="0.25">
      <c r="A28" s="11" t="s">
        <v>248</v>
      </c>
      <c r="B28" s="137">
        <v>2</v>
      </c>
      <c r="C28" s="133" t="s">
        <v>37</v>
      </c>
      <c r="D28" s="155" t="s">
        <v>59</v>
      </c>
      <c r="E28" s="181" t="s">
        <v>56</v>
      </c>
      <c r="F28" s="36">
        <v>1500</v>
      </c>
      <c r="G28" s="303" t="s">
        <v>326</v>
      </c>
      <c r="H28" s="249">
        <v>4</v>
      </c>
      <c r="I28" s="47">
        <f t="shared" si="8"/>
        <v>6000</v>
      </c>
      <c r="J28" s="41">
        <v>0.5</v>
      </c>
      <c r="K28" s="41">
        <v>0.5</v>
      </c>
      <c r="L28" s="42">
        <f t="shared" si="6"/>
        <v>3000</v>
      </c>
      <c r="M28" s="42">
        <v>6000</v>
      </c>
      <c r="N28" s="42">
        <f t="shared" si="7"/>
        <v>3000</v>
      </c>
      <c r="O28" s="182" t="s">
        <v>48</v>
      </c>
      <c r="P28" s="16"/>
      <c r="Q28" s="15"/>
      <c r="R28" s="15"/>
      <c r="S28" s="13"/>
      <c r="T28" s="13"/>
      <c r="U28" s="13"/>
      <c r="V28" s="18"/>
      <c r="W28">
        <v>5</v>
      </c>
      <c r="X28" s="304" t="s">
        <v>382</v>
      </c>
      <c r="Y28" s="304" t="s">
        <v>399</v>
      </c>
    </row>
    <row r="29" spans="1:25" ht="64.5" x14ac:dyDescent="0.25">
      <c r="A29" s="21" t="s">
        <v>249</v>
      </c>
      <c r="B29" s="137">
        <v>5</v>
      </c>
      <c r="C29" s="175" t="s">
        <v>60</v>
      </c>
      <c r="D29" s="154" t="s">
        <v>297</v>
      </c>
      <c r="E29" s="181" t="s">
        <v>49</v>
      </c>
      <c r="F29" s="138">
        <v>30098</v>
      </c>
      <c r="G29" s="37" t="s">
        <v>94</v>
      </c>
      <c r="H29" s="255">
        <v>5</v>
      </c>
      <c r="I29" s="140">
        <f t="shared" si="8"/>
        <v>150490</v>
      </c>
      <c r="J29" s="41">
        <v>0.5</v>
      </c>
      <c r="K29" s="41">
        <v>0.5</v>
      </c>
      <c r="L29" s="42">
        <f t="shared" si="6"/>
        <v>75245</v>
      </c>
      <c r="M29" s="42">
        <v>150490</v>
      </c>
      <c r="N29" s="42">
        <f t="shared" si="7"/>
        <v>75245</v>
      </c>
      <c r="O29" s="128" t="s">
        <v>55</v>
      </c>
      <c r="P29" s="16"/>
      <c r="Q29" s="24"/>
      <c r="R29" s="24"/>
      <c r="S29" s="13"/>
      <c r="T29" s="13"/>
      <c r="U29" s="15"/>
      <c r="V29" s="9"/>
      <c r="W29">
        <v>5</v>
      </c>
      <c r="X29" s="304" t="s">
        <v>387</v>
      </c>
      <c r="Y29" s="304" t="s">
        <v>400</v>
      </c>
    </row>
    <row r="30" spans="1:25" ht="51.75" x14ac:dyDescent="0.25">
      <c r="A30" s="11" t="s">
        <v>250</v>
      </c>
      <c r="B30" s="137">
        <v>5</v>
      </c>
      <c r="C30" s="11" t="s">
        <v>361</v>
      </c>
      <c r="D30" s="154" t="s">
        <v>304</v>
      </c>
      <c r="E30" s="123" t="s">
        <v>301</v>
      </c>
      <c r="F30" s="38" t="s">
        <v>36</v>
      </c>
      <c r="G30" s="38" t="s">
        <v>328</v>
      </c>
      <c r="H30" s="256" t="s">
        <v>344</v>
      </c>
      <c r="I30" s="47">
        <f>600+60*60</f>
        <v>4200</v>
      </c>
      <c r="J30" s="41">
        <v>0.5</v>
      </c>
      <c r="K30" s="41">
        <v>0.5</v>
      </c>
      <c r="L30" s="42">
        <f t="shared" si="6"/>
        <v>2100</v>
      </c>
      <c r="M30" s="42">
        <v>4200</v>
      </c>
      <c r="N30" s="42">
        <f t="shared" si="7"/>
        <v>2100</v>
      </c>
      <c r="O30" s="128" t="s">
        <v>48</v>
      </c>
      <c r="P30" s="17"/>
      <c r="Q30" s="13"/>
      <c r="R30" s="13"/>
      <c r="S30" s="13"/>
      <c r="T30" s="13"/>
      <c r="U30" s="17"/>
      <c r="V30" s="9"/>
      <c r="W30">
        <v>5</v>
      </c>
      <c r="X30" s="304" t="s">
        <v>418</v>
      </c>
      <c r="Y30" s="304" t="s">
        <v>401</v>
      </c>
    </row>
    <row r="31" spans="1:25" hidden="1" x14ac:dyDescent="0.25">
      <c r="A31" s="196"/>
      <c r="B31" s="48"/>
      <c r="C31" s="52" t="s">
        <v>108</v>
      </c>
      <c r="D31" s="12"/>
      <c r="E31" s="9"/>
      <c r="F31" s="152"/>
      <c r="G31" s="152"/>
      <c r="H31" s="152"/>
      <c r="I31" s="49"/>
      <c r="J31" s="149"/>
      <c r="K31" s="149"/>
      <c r="L31" s="150"/>
      <c r="M31" s="150"/>
      <c r="N31" s="150"/>
      <c r="O31" s="50"/>
      <c r="P31" s="51"/>
      <c r="Q31" s="151"/>
      <c r="R31" s="151"/>
      <c r="S31" s="151"/>
      <c r="T31" s="151"/>
      <c r="U31" s="51"/>
      <c r="V31" s="197"/>
    </row>
    <row r="32" spans="1:25" hidden="1" x14ac:dyDescent="0.25">
      <c r="A32" s="3"/>
      <c r="B32" s="190"/>
      <c r="C32" s="53" t="s">
        <v>109</v>
      </c>
      <c r="D32" s="8"/>
      <c r="E32" s="8"/>
      <c r="F32" s="153"/>
      <c r="G32" s="153"/>
      <c r="H32" s="153"/>
      <c r="I32" s="190"/>
      <c r="J32" s="190"/>
      <c r="K32" s="190"/>
      <c r="L32" s="190"/>
      <c r="M32" s="190"/>
      <c r="N32" s="190"/>
      <c r="O32" s="190"/>
      <c r="P32" s="190"/>
      <c r="Q32" s="190"/>
      <c r="R32" s="190"/>
      <c r="S32" s="190"/>
      <c r="T32" s="190"/>
      <c r="U32" s="190"/>
      <c r="V32" s="191"/>
    </row>
    <row r="33" spans="1:25" hidden="1" x14ac:dyDescent="0.25">
      <c r="A33" s="3"/>
      <c r="B33" s="190"/>
      <c r="C33" s="53" t="s">
        <v>110</v>
      </c>
      <c r="D33" s="8"/>
      <c r="E33" s="8"/>
      <c r="F33" s="153"/>
      <c r="G33" s="153"/>
      <c r="H33" s="153"/>
      <c r="I33" s="190"/>
      <c r="J33" s="190"/>
      <c r="K33" s="190"/>
      <c r="L33" s="190"/>
      <c r="M33" s="190"/>
      <c r="N33" s="190"/>
      <c r="O33" s="190"/>
      <c r="P33" s="190"/>
      <c r="Q33" s="190"/>
      <c r="R33" s="190"/>
      <c r="S33" s="190"/>
      <c r="T33" s="190"/>
      <c r="U33" s="190"/>
      <c r="V33" s="191"/>
    </row>
    <row r="34" spans="1:25" ht="75" x14ac:dyDescent="0.25">
      <c r="A34" s="337" t="s">
        <v>447</v>
      </c>
      <c r="B34" s="336">
        <v>2</v>
      </c>
      <c r="C34" s="337" t="s">
        <v>440</v>
      </c>
      <c r="D34" s="325" t="s">
        <v>240</v>
      </c>
      <c r="E34" s="332" t="s">
        <v>56</v>
      </c>
      <c r="F34" s="153"/>
      <c r="G34" s="158" t="s">
        <v>92</v>
      </c>
      <c r="H34" s="333">
        <v>7</v>
      </c>
      <c r="I34" s="8"/>
      <c r="J34" s="8"/>
      <c r="K34" s="8"/>
      <c r="L34" s="8"/>
      <c r="M34" s="329">
        <v>0</v>
      </c>
      <c r="N34" s="334"/>
      <c r="O34" s="330" t="s">
        <v>48</v>
      </c>
      <c r="P34" s="10"/>
      <c r="Q34" s="10"/>
      <c r="R34" s="10"/>
      <c r="S34" s="10"/>
      <c r="T34" s="10"/>
      <c r="U34" s="10"/>
      <c r="V34" s="10"/>
      <c r="X34" s="320" t="s">
        <v>440</v>
      </c>
      <c r="Y34" s="322" t="s">
        <v>441</v>
      </c>
    </row>
    <row r="35" spans="1:25" ht="7.5" customHeight="1" x14ac:dyDescent="0.25">
      <c r="A35" s="3"/>
      <c r="B35" s="190"/>
      <c r="C35" s="198"/>
      <c r="D35" s="198"/>
      <c r="E35" s="198"/>
      <c r="F35" s="198"/>
      <c r="G35" s="198"/>
      <c r="H35" s="198"/>
      <c r="I35" s="198"/>
      <c r="J35" s="198"/>
      <c r="K35" s="198"/>
      <c r="L35" s="198"/>
      <c r="M35" s="198"/>
      <c r="N35" s="198"/>
      <c r="O35" s="198"/>
      <c r="P35" s="198"/>
      <c r="Q35" s="198"/>
      <c r="R35" s="198"/>
      <c r="S35" s="198"/>
      <c r="T35" s="198"/>
      <c r="U35" s="198"/>
      <c r="V35" s="199"/>
    </row>
    <row r="36" spans="1:25" x14ac:dyDescent="0.25">
      <c r="A36" s="520" t="s">
        <v>429</v>
      </c>
      <c r="B36" s="521"/>
      <c r="C36" s="521"/>
      <c r="D36" s="521"/>
      <c r="E36" s="521"/>
      <c r="F36" s="521"/>
      <c r="G36" s="521"/>
      <c r="H36" s="521"/>
      <c r="I36" s="521"/>
      <c r="J36" s="521"/>
      <c r="K36" s="521"/>
      <c r="L36" s="521"/>
      <c r="M36" s="521"/>
      <c r="N36" s="521"/>
      <c r="O36" s="521"/>
      <c r="P36" s="521"/>
      <c r="Q36" s="521"/>
      <c r="R36" s="521"/>
      <c r="S36" s="521"/>
      <c r="T36" s="521"/>
      <c r="U36" s="521"/>
      <c r="V36" s="522"/>
    </row>
    <row r="37" spans="1:25" x14ac:dyDescent="0.25">
      <c r="A37" s="486" t="s">
        <v>38</v>
      </c>
      <c r="B37" s="300"/>
      <c r="C37" s="523" t="s">
        <v>39</v>
      </c>
      <c r="D37" s="515" t="s">
        <v>40</v>
      </c>
      <c r="E37" s="515" t="s">
        <v>41</v>
      </c>
      <c r="F37" s="515" t="s">
        <v>84</v>
      </c>
      <c r="G37" s="515" t="s">
        <v>85</v>
      </c>
      <c r="H37" s="515" t="s">
        <v>82</v>
      </c>
      <c r="I37" s="527" t="s">
        <v>89</v>
      </c>
      <c r="J37" s="515" t="s">
        <v>299</v>
      </c>
      <c r="K37" s="515" t="s">
        <v>90</v>
      </c>
      <c r="L37" s="515" t="s">
        <v>95</v>
      </c>
      <c r="M37" s="515" t="s">
        <v>95</v>
      </c>
      <c r="N37" s="515" t="s">
        <v>96</v>
      </c>
      <c r="O37" s="515" t="s">
        <v>42</v>
      </c>
      <c r="P37" s="549" t="s">
        <v>43</v>
      </c>
      <c r="Q37" s="550"/>
      <c r="R37" s="550"/>
      <c r="S37" s="550"/>
      <c r="T37" s="550"/>
      <c r="U37" s="550"/>
      <c r="V37" s="551"/>
    </row>
    <row r="38" spans="1:25" x14ac:dyDescent="0.25">
      <c r="A38" s="487"/>
      <c r="B38" s="301"/>
      <c r="C38" s="524"/>
      <c r="D38" s="516"/>
      <c r="E38" s="516"/>
      <c r="F38" s="516"/>
      <c r="G38" s="516"/>
      <c r="H38" s="516"/>
      <c r="I38" s="528"/>
      <c r="J38" s="516"/>
      <c r="K38" s="516"/>
      <c r="L38" s="516"/>
      <c r="M38" s="516"/>
      <c r="N38" s="516"/>
      <c r="O38" s="516"/>
      <c r="P38" s="185">
        <v>2025</v>
      </c>
      <c r="Q38" s="185">
        <v>2026</v>
      </c>
      <c r="R38" s="185">
        <v>2027</v>
      </c>
      <c r="S38" s="185">
        <v>2028</v>
      </c>
      <c r="T38" s="185">
        <v>2029</v>
      </c>
      <c r="U38" s="185">
        <v>2030</v>
      </c>
      <c r="V38" s="185">
        <v>2031</v>
      </c>
    </row>
    <row r="39" spans="1:25" ht="39" x14ac:dyDescent="0.25">
      <c r="A39" s="11" t="s">
        <v>251</v>
      </c>
      <c r="B39" s="137">
        <v>4</v>
      </c>
      <c r="C39" s="130" t="s">
        <v>368</v>
      </c>
      <c r="D39" s="159" t="s">
        <v>302</v>
      </c>
      <c r="E39" s="14" t="s">
        <v>45</v>
      </c>
      <c r="F39" s="36">
        <v>24000</v>
      </c>
      <c r="G39" s="26" t="s">
        <v>97</v>
      </c>
      <c r="H39" s="216">
        <v>4</v>
      </c>
      <c r="I39" s="47">
        <f>+F39*H39</f>
        <v>96000</v>
      </c>
      <c r="J39" s="41">
        <v>0.5</v>
      </c>
      <c r="K39" s="41">
        <v>0.5</v>
      </c>
      <c r="L39" s="42">
        <f>+I39*J39</f>
        <v>48000</v>
      </c>
      <c r="M39" s="329">
        <v>10000</v>
      </c>
      <c r="N39" s="42">
        <f>+I39*K39</f>
        <v>48000</v>
      </c>
      <c r="O39" s="128" t="s">
        <v>46</v>
      </c>
      <c r="P39" s="17"/>
      <c r="Q39" s="13"/>
      <c r="R39" s="345"/>
      <c r="S39" s="346"/>
      <c r="T39" s="345"/>
      <c r="U39" s="15"/>
      <c r="V39" s="9"/>
      <c r="W39">
        <v>4</v>
      </c>
      <c r="X39" s="304" t="s">
        <v>389</v>
      </c>
      <c r="Y39" s="304" t="s">
        <v>454</v>
      </c>
    </row>
    <row r="40" spans="1:25" ht="39" x14ac:dyDescent="0.25">
      <c r="A40" s="11" t="s">
        <v>251</v>
      </c>
      <c r="B40" s="137">
        <v>4</v>
      </c>
      <c r="C40" s="131" t="s">
        <v>357</v>
      </c>
      <c r="D40" s="155" t="s">
        <v>303</v>
      </c>
      <c r="E40" s="14" t="s">
        <v>45</v>
      </c>
      <c r="F40" s="36">
        <v>36000</v>
      </c>
      <c r="G40" s="26" t="s">
        <v>326</v>
      </c>
      <c r="H40" s="216">
        <v>6</v>
      </c>
      <c r="I40" s="47">
        <f t="shared" ref="I40:I44" si="9">+F40*H40</f>
        <v>216000</v>
      </c>
      <c r="J40" s="41">
        <v>0.5</v>
      </c>
      <c r="K40" s="41">
        <v>0.5</v>
      </c>
      <c r="L40" s="42">
        <f t="shared" ref="L40:L44" si="10">+I40*J40</f>
        <v>108000</v>
      </c>
      <c r="M40" s="42">
        <v>216000</v>
      </c>
      <c r="N40" s="42">
        <f t="shared" ref="N40:N44" si="11">+I40*K40</f>
        <v>108000</v>
      </c>
      <c r="O40" s="128" t="s">
        <v>55</v>
      </c>
      <c r="P40" s="16"/>
      <c r="Q40" s="13"/>
      <c r="R40" s="13"/>
      <c r="S40" s="13"/>
      <c r="T40" s="13"/>
      <c r="U40" s="13"/>
      <c r="V40" s="18"/>
      <c r="W40">
        <v>4</v>
      </c>
      <c r="X40" s="304" t="s">
        <v>419</v>
      </c>
      <c r="Y40" s="304" t="s">
        <v>402</v>
      </c>
    </row>
    <row r="41" spans="1:25" ht="51.75" x14ac:dyDescent="0.25">
      <c r="A41" s="11" t="s">
        <v>252</v>
      </c>
      <c r="B41" s="137">
        <v>3</v>
      </c>
      <c r="C41" s="126" t="s">
        <v>412</v>
      </c>
      <c r="D41" s="155" t="s">
        <v>300</v>
      </c>
      <c r="E41" s="14" t="s">
        <v>45</v>
      </c>
      <c r="F41" s="36">
        <v>3000</v>
      </c>
      <c r="G41" s="33" t="s">
        <v>98</v>
      </c>
      <c r="H41" s="216">
        <v>3</v>
      </c>
      <c r="I41" s="47">
        <f t="shared" si="9"/>
        <v>9000</v>
      </c>
      <c r="J41" s="41">
        <v>0.5</v>
      </c>
      <c r="K41" s="41">
        <v>0.5</v>
      </c>
      <c r="L41" s="42">
        <f t="shared" si="10"/>
        <v>4500</v>
      </c>
      <c r="M41" s="42">
        <v>9000</v>
      </c>
      <c r="N41" s="42">
        <f t="shared" si="11"/>
        <v>4500</v>
      </c>
      <c r="O41" s="128" t="s">
        <v>55</v>
      </c>
      <c r="P41" s="17"/>
      <c r="Q41" s="183"/>
      <c r="R41" s="13"/>
      <c r="S41" s="183"/>
      <c r="T41" s="13"/>
      <c r="U41" s="183"/>
      <c r="V41" s="184"/>
      <c r="W41">
        <v>3</v>
      </c>
      <c r="X41" s="304" t="s">
        <v>413</v>
      </c>
      <c r="Y41" s="304" t="s">
        <v>411</v>
      </c>
    </row>
    <row r="42" spans="1:25" ht="51.75" x14ac:dyDescent="0.25">
      <c r="A42" s="11" t="s">
        <v>252</v>
      </c>
      <c r="B42" s="137">
        <v>3</v>
      </c>
      <c r="C42" s="130" t="s">
        <v>339</v>
      </c>
      <c r="D42" s="155" t="s">
        <v>300</v>
      </c>
      <c r="E42" s="14" t="s">
        <v>49</v>
      </c>
      <c r="F42" s="31">
        <v>20400</v>
      </c>
      <c r="G42" s="33" t="s">
        <v>98</v>
      </c>
      <c r="H42" s="234">
        <v>7</v>
      </c>
      <c r="I42" s="47">
        <f t="shared" si="9"/>
        <v>142800</v>
      </c>
      <c r="J42" s="41">
        <v>0.5</v>
      </c>
      <c r="K42" s="41">
        <v>0.5</v>
      </c>
      <c r="L42" s="42">
        <f t="shared" si="10"/>
        <v>71400</v>
      </c>
      <c r="M42" s="42">
        <v>142800</v>
      </c>
      <c r="N42" s="42">
        <f t="shared" si="11"/>
        <v>71400</v>
      </c>
      <c r="O42" s="128" t="s">
        <v>46</v>
      </c>
      <c r="P42" s="13"/>
      <c r="Q42" s="17"/>
      <c r="R42" s="13"/>
      <c r="S42" s="13"/>
      <c r="T42" s="13"/>
      <c r="U42" s="13"/>
      <c r="V42" s="17"/>
      <c r="W42">
        <v>3</v>
      </c>
      <c r="X42" s="304" t="s">
        <v>414</v>
      </c>
      <c r="Y42" s="304" t="s">
        <v>403</v>
      </c>
    </row>
    <row r="43" spans="1:25" ht="39" x14ac:dyDescent="0.25">
      <c r="A43" s="11" t="s">
        <v>253</v>
      </c>
      <c r="B43" s="137">
        <v>2.4</v>
      </c>
      <c r="C43" s="176" t="s">
        <v>334</v>
      </c>
      <c r="D43" s="127" t="s">
        <v>63</v>
      </c>
      <c r="E43" s="14" t="s">
        <v>45</v>
      </c>
      <c r="F43" s="170">
        <f>(10000+40000+30000*7)*1.2</f>
        <v>312000</v>
      </c>
      <c r="G43" s="168" t="s">
        <v>97</v>
      </c>
      <c r="H43" s="216">
        <v>1</v>
      </c>
      <c r="I43" s="47">
        <f t="shared" si="9"/>
        <v>312000</v>
      </c>
      <c r="J43" s="41">
        <v>0.5</v>
      </c>
      <c r="K43" s="41">
        <v>0.5</v>
      </c>
      <c r="L43" s="42">
        <f t="shared" si="10"/>
        <v>156000</v>
      </c>
      <c r="M43" s="42">
        <v>312000</v>
      </c>
      <c r="N43" s="42">
        <f t="shared" si="11"/>
        <v>156000</v>
      </c>
      <c r="O43" s="128" t="s">
        <v>55</v>
      </c>
      <c r="P43" s="16"/>
      <c r="Q43" s="15"/>
      <c r="R43" s="13"/>
      <c r="S43" s="15"/>
      <c r="T43" s="15"/>
      <c r="U43" s="15"/>
      <c r="V43" s="19"/>
      <c r="W43">
        <v>4</v>
      </c>
      <c r="X43" s="304" t="s">
        <v>383</v>
      </c>
      <c r="Y43" s="304" t="s">
        <v>404</v>
      </c>
    </row>
    <row r="44" spans="1:25" ht="64.5" x14ac:dyDescent="0.25">
      <c r="A44" s="21" t="s">
        <v>254</v>
      </c>
      <c r="B44" s="137">
        <v>2.4</v>
      </c>
      <c r="C44" s="129" t="s">
        <v>358</v>
      </c>
      <c r="D44" s="127" t="s">
        <v>349</v>
      </c>
      <c r="E44" s="181" t="s">
        <v>45</v>
      </c>
      <c r="F44" s="36">
        <v>30000</v>
      </c>
      <c r="G44" s="167" t="s">
        <v>324</v>
      </c>
      <c r="H44" s="281">
        <v>1</v>
      </c>
      <c r="I44" s="47">
        <f t="shared" si="9"/>
        <v>30000</v>
      </c>
      <c r="J44" s="41">
        <v>0.5</v>
      </c>
      <c r="K44" s="41">
        <v>0.5</v>
      </c>
      <c r="L44" s="42">
        <f t="shared" si="10"/>
        <v>15000</v>
      </c>
      <c r="M44" s="329">
        <v>87600</v>
      </c>
      <c r="N44" s="42">
        <f t="shared" si="11"/>
        <v>15000</v>
      </c>
      <c r="O44" s="12" t="s">
        <v>48</v>
      </c>
      <c r="P44" s="10"/>
      <c r="Q44" s="10"/>
      <c r="R44" s="10"/>
      <c r="S44" s="10"/>
      <c r="T44" s="347"/>
      <c r="U44" s="347"/>
      <c r="V44" s="347"/>
      <c r="W44">
        <v>4</v>
      </c>
      <c r="X44" s="304" t="s">
        <v>405</v>
      </c>
      <c r="Y44" s="304" t="s">
        <v>453</v>
      </c>
    </row>
    <row r="45" spans="1:25" hidden="1" x14ac:dyDescent="0.25">
      <c r="A45" s="3"/>
      <c r="B45" s="190"/>
      <c r="C45" s="190"/>
      <c r="D45" s="190"/>
      <c r="E45" s="190"/>
      <c r="F45" s="190"/>
      <c r="G45" s="190"/>
      <c r="H45" s="190"/>
      <c r="I45" s="190"/>
      <c r="J45" s="190"/>
      <c r="K45" s="190"/>
      <c r="L45" s="190"/>
      <c r="M45" s="190"/>
      <c r="N45" s="190"/>
      <c r="O45" s="190"/>
      <c r="P45" s="190"/>
      <c r="Q45" s="190"/>
      <c r="R45" s="190"/>
      <c r="S45" s="190"/>
      <c r="T45" s="190"/>
      <c r="U45" s="190"/>
      <c r="V45" s="191"/>
    </row>
    <row r="46" spans="1:25" ht="60" x14ac:dyDescent="0.25">
      <c r="A46" s="337" t="s">
        <v>448</v>
      </c>
      <c r="B46" s="336">
        <v>2</v>
      </c>
      <c r="C46" s="337" t="s">
        <v>442</v>
      </c>
      <c r="D46" s="325" t="s">
        <v>240</v>
      </c>
      <c r="E46" s="332" t="s">
        <v>56</v>
      </c>
      <c r="F46" s="153"/>
      <c r="G46" s="158" t="s">
        <v>92</v>
      </c>
      <c r="H46" s="333">
        <v>7</v>
      </c>
      <c r="I46" s="8"/>
      <c r="J46" s="8"/>
      <c r="K46" s="8"/>
      <c r="L46" s="8"/>
      <c r="M46" s="329">
        <v>0</v>
      </c>
      <c r="N46" s="334"/>
      <c r="O46" s="330" t="s">
        <v>48</v>
      </c>
      <c r="P46" s="10"/>
      <c r="Q46" s="10"/>
      <c r="R46" s="10"/>
      <c r="S46" s="10"/>
      <c r="T46" s="10"/>
      <c r="U46" s="10"/>
      <c r="V46" s="10"/>
      <c r="X46" s="320" t="s">
        <v>442</v>
      </c>
      <c r="Y46" s="322" t="s">
        <v>443</v>
      </c>
    </row>
    <row r="47" spans="1:25" ht="7.5" customHeight="1" x14ac:dyDescent="0.25">
      <c r="A47" s="200"/>
      <c r="B47" s="201"/>
      <c r="C47" s="201"/>
      <c r="D47" s="201"/>
      <c r="E47" s="201"/>
      <c r="F47" s="201"/>
      <c r="G47" s="201"/>
      <c r="H47" s="201"/>
      <c r="I47" s="201"/>
      <c r="J47" s="201"/>
      <c r="K47" s="201"/>
      <c r="L47" s="201"/>
      <c r="M47" s="201"/>
      <c r="N47" s="201"/>
      <c r="O47" s="201"/>
      <c r="P47" s="201"/>
      <c r="Q47" s="201"/>
      <c r="R47" s="201"/>
      <c r="S47" s="201"/>
      <c r="T47" s="201"/>
      <c r="U47" s="201"/>
      <c r="V47" s="202"/>
    </row>
    <row r="48" spans="1:25" x14ac:dyDescent="0.25">
      <c r="A48" s="552" t="s">
        <v>430</v>
      </c>
      <c r="B48" s="553"/>
      <c r="C48" s="553"/>
      <c r="D48" s="553"/>
      <c r="E48" s="553"/>
      <c r="F48" s="553"/>
      <c r="G48" s="553"/>
      <c r="H48" s="553"/>
      <c r="I48" s="553"/>
      <c r="J48" s="553"/>
      <c r="K48" s="553"/>
      <c r="L48" s="553"/>
      <c r="M48" s="553"/>
      <c r="N48" s="553"/>
      <c r="O48" s="553"/>
      <c r="P48" s="553"/>
      <c r="Q48" s="553"/>
      <c r="R48" s="553"/>
      <c r="S48" s="553"/>
      <c r="T48" s="553"/>
      <c r="U48" s="553"/>
      <c r="V48" s="554"/>
    </row>
    <row r="49" spans="1:25" x14ac:dyDescent="0.25">
      <c r="A49" s="486" t="s">
        <v>38</v>
      </c>
      <c r="B49" s="300"/>
      <c r="C49" s="555" t="s">
        <v>39</v>
      </c>
      <c r="D49" s="529" t="s">
        <v>40</v>
      </c>
      <c r="E49" s="529" t="s">
        <v>41</v>
      </c>
      <c r="F49" s="529" t="s">
        <v>84</v>
      </c>
      <c r="G49" s="529" t="s">
        <v>85</v>
      </c>
      <c r="H49" s="529" t="s">
        <v>82</v>
      </c>
      <c r="I49" s="537" t="s">
        <v>89</v>
      </c>
      <c r="J49" s="529" t="s">
        <v>299</v>
      </c>
      <c r="K49" s="529" t="s">
        <v>90</v>
      </c>
      <c r="L49" s="529" t="s">
        <v>95</v>
      </c>
      <c r="M49" s="529" t="s">
        <v>95</v>
      </c>
      <c r="N49" s="529" t="s">
        <v>96</v>
      </c>
      <c r="O49" s="529" t="s">
        <v>42</v>
      </c>
      <c r="P49" s="546" t="s">
        <v>43</v>
      </c>
      <c r="Q49" s="547"/>
      <c r="R49" s="547"/>
      <c r="S49" s="547"/>
      <c r="T49" s="547"/>
      <c r="U49" s="547"/>
      <c r="V49" s="548"/>
    </row>
    <row r="50" spans="1:25" x14ac:dyDescent="0.25">
      <c r="A50" s="487"/>
      <c r="B50" s="301"/>
      <c r="C50" s="556"/>
      <c r="D50" s="530"/>
      <c r="E50" s="530"/>
      <c r="F50" s="530"/>
      <c r="G50" s="530"/>
      <c r="H50" s="530"/>
      <c r="I50" s="538"/>
      <c r="J50" s="530"/>
      <c r="K50" s="530"/>
      <c r="L50" s="530"/>
      <c r="M50" s="530"/>
      <c r="N50" s="530"/>
      <c r="O50" s="530"/>
      <c r="P50" s="185">
        <v>2025</v>
      </c>
      <c r="Q50" s="185">
        <v>2026</v>
      </c>
      <c r="R50" s="185">
        <v>2027</v>
      </c>
      <c r="S50" s="185">
        <v>2028</v>
      </c>
      <c r="T50" s="185">
        <v>2029</v>
      </c>
      <c r="U50" s="185">
        <v>2030</v>
      </c>
      <c r="V50" s="185">
        <v>2031</v>
      </c>
    </row>
    <row r="51" spans="1:25" ht="39" x14ac:dyDescent="0.25">
      <c r="A51" s="11" t="s">
        <v>64</v>
      </c>
      <c r="B51" s="137">
        <v>1</v>
      </c>
      <c r="C51" s="126" t="s">
        <v>363</v>
      </c>
      <c r="D51" s="159" t="s">
        <v>300</v>
      </c>
      <c r="E51" s="14" t="s">
        <v>45</v>
      </c>
      <c r="F51" s="36">
        <v>50000</v>
      </c>
      <c r="G51" s="35" t="s">
        <v>378</v>
      </c>
      <c r="H51" s="234">
        <v>2</v>
      </c>
      <c r="I51" s="47">
        <f t="shared" ref="I51:I58" si="12">+F51*H51</f>
        <v>100000</v>
      </c>
      <c r="J51" s="41">
        <v>0.5</v>
      </c>
      <c r="K51" s="41">
        <v>0.5</v>
      </c>
      <c r="L51" s="42">
        <f t="shared" ref="L51:L58" si="13">+I51*J51</f>
        <v>50000</v>
      </c>
      <c r="M51" s="42">
        <v>100000</v>
      </c>
      <c r="N51" s="42">
        <f t="shared" ref="N51:N58" si="14">+I51*K51</f>
        <v>50000</v>
      </c>
      <c r="O51" s="128" t="s">
        <v>46</v>
      </c>
      <c r="P51" s="15"/>
      <c r="Q51" s="17"/>
      <c r="R51" s="14"/>
      <c r="S51" s="13"/>
      <c r="T51" s="14"/>
      <c r="U51" s="15"/>
      <c r="V51" s="16"/>
      <c r="W51">
        <v>1</v>
      </c>
      <c r="X51" s="304" t="s">
        <v>420</v>
      </c>
      <c r="Y51" s="304" t="s">
        <v>406</v>
      </c>
    </row>
    <row r="52" spans="1:25" ht="51.75" x14ac:dyDescent="0.25">
      <c r="A52" s="11" t="s">
        <v>65</v>
      </c>
      <c r="B52" s="137">
        <v>1</v>
      </c>
      <c r="C52" s="129" t="s">
        <v>364</v>
      </c>
      <c r="D52" s="159" t="s">
        <v>300</v>
      </c>
      <c r="E52" s="14" t="s">
        <v>56</v>
      </c>
      <c r="F52" s="30">
        <v>300</v>
      </c>
      <c r="G52" s="302" t="s">
        <v>99</v>
      </c>
      <c r="H52" s="285">
        <v>2</v>
      </c>
      <c r="I52" s="47">
        <f t="shared" si="12"/>
        <v>600</v>
      </c>
      <c r="J52" s="41">
        <v>0.5</v>
      </c>
      <c r="K52" s="41">
        <v>0.5</v>
      </c>
      <c r="L52" s="42">
        <f t="shared" si="13"/>
        <v>300</v>
      </c>
      <c r="M52" s="42">
        <v>600</v>
      </c>
      <c r="N52" s="42">
        <f t="shared" si="14"/>
        <v>300</v>
      </c>
      <c r="O52" s="128" t="s">
        <v>46</v>
      </c>
      <c r="P52" s="17"/>
      <c r="Q52" s="15"/>
      <c r="R52" s="13"/>
      <c r="S52" s="12"/>
      <c r="T52" s="14"/>
      <c r="U52" s="15"/>
      <c r="V52" s="9"/>
      <c r="W52">
        <v>1</v>
      </c>
      <c r="X52" s="304" t="s">
        <v>421</v>
      </c>
      <c r="Y52" s="304" t="s">
        <v>407</v>
      </c>
    </row>
    <row r="53" spans="1:25" ht="51.75" x14ac:dyDescent="0.25">
      <c r="A53" s="21" t="s">
        <v>255</v>
      </c>
      <c r="B53" s="137">
        <v>2</v>
      </c>
      <c r="C53" s="126" t="s">
        <v>67</v>
      </c>
      <c r="D53" s="159" t="s">
        <v>300</v>
      </c>
      <c r="E53" s="14" t="s">
        <v>49</v>
      </c>
      <c r="F53" s="43">
        <v>72000</v>
      </c>
      <c r="G53" s="171" t="s">
        <v>330</v>
      </c>
      <c r="H53" s="288">
        <v>1</v>
      </c>
      <c r="I53" s="47">
        <f t="shared" si="12"/>
        <v>72000</v>
      </c>
      <c r="J53" s="41">
        <v>0.5</v>
      </c>
      <c r="K53" s="41">
        <v>0.5</v>
      </c>
      <c r="L53" s="42">
        <f t="shared" si="13"/>
        <v>36000</v>
      </c>
      <c r="M53" s="42">
        <v>72000</v>
      </c>
      <c r="N53" s="42">
        <f t="shared" si="14"/>
        <v>36000</v>
      </c>
      <c r="O53" s="128" t="s">
        <v>46</v>
      </c>
      <c r="P53" s="25"/>
      <c r="Q53" s="13"/>
      <c r="R53" s="13"/>
      <c r="S53" s="15"/>
      <c r="T53" s="14"/>
      <c r="U53" s="14"/>
      <c r="V53" s="9"/>
      <c r="W53">
        <v>2</v>
      </c>
      <c r="X53" s="304" t="s">
        <v>409</v>
      </c>
      <c r="Y53" s="304" t="s">
        <v>408</v>
      </c>
    </row>
    <row r="54" spans="1:25" ht="76.5" customHeight="1" x14ac:dyDescent="0.25">
      <c r="A54" s="147" t="s">
        <v>68</v>
      </c>
      <c r="B54" s="148">
        <v>3</v>
      </c>
      <c r="C54" s="174" t="s">
        <v>365</v>
      </c>
      <c r="D54" s="299" t="s">
        <v>305</v>
      </c>
      <c r="E54" s="14" t="s">
        <v>49</v>
      </c>
      <c r="F54" s="32" t="s">
        <v>70</v>
      </c>
      <c r="G54" s="160" t="s">
        <v>91</v>
      </c>
      <c r="H54" s="288">
        <v>2</v>
      </c>
      <c r="I54" s="47">
        <f>(170000+6000)*2</f>
        <v>352000</v>
      </c>
      <c r="J54" s="41">
        <v>0.5</v>
      </c>
      <c r="K54" s="41">
        <v>0.5</v>
      </c>
      <c r="L54" s="42">
        <f t="shared" si="13"/>
        <v>176000</v>
      </c>
      <c r="M54" s="42">
        <v>352000</v>
      </c>
      <c r="N54" s="42">
        <f t="shared" si="14"/>
        <v>176000</v>
      </c>
      <c r="O54" s="128" t="s">
        <v>55</v>
      </c>
      <c r="P54" s="25"/>
      <c r="Q54" s="24"/>
      <c r="R54" s="13"/>
      <c r="S54" s="13"/>
      <c r="T54" s="13"/>
      <c r="U54" s="13"/>
      <c r="V54" s="18"/>
      <c r="W54">
        <v>1</v>
      </c>
      <c r="X54" s="304" t="s">
        <v>384</v>
      </c>
      <c r="Y54" s="304" t="s">
        <v>470</v>
      </c>
    </row>
    <row r="55" spans="1:25" ht="51.75" x14ac:dyDescent="0.25">
      <c r="A55" s="11" t="s">
        <v>68</v>
      </c>
      <c r="B55" s="137">
        <v>2</v>
      </c>
      <c r="C55" s="175" t="s">
        <v>309</v>
      </c>
      <c r="D55" s="159" t="s">
        <v>296</v>
      </c>
      <c r="E55" s="14" t="s">
        <v>45</v>
      </c>
      <c r="F55" s="32">
        <v>300</v>
      </c>
      <c r="G55" s="34" t="s">
        <v>331</v>
      </c>
      <c r="H55" s="288">
        <v>10</v>
      </c>
      <c r="I55" s="47">
        <f t="shared" si="12"/>
        <v>3000</v>
      </c>
      <c r="J55" s="41">
        <v>0.5</v>
      </c>
      <c r="K55" s="41">
        <v>0.5</v>
      </c>
      <c r="L55" s="42">
        <f t="shared" si="13"/>
        <v>1500</v>
      </c>
      <c r="M55" s="42">
        <v>3000</v>
      </c>
      <c r="N55" s="42">
        <f t="shared" si="14"/>
        <v>1500</v>
      </c>
      <c r="O55" s="128" t="s">
        <v>55</v>
      </c>
      <c r="P55" s="9"/>
      <c r="Q55" s="18"/>
      <c r="R55" s="18"/>
      <c r="S55" s="9"/>
      <c r="T55" s="9"/>
      <c r="U55" s="9"/>
      <c r="V55" s="9"/>
      <c r="W55">
        <v>2</v>
      </c>
      <c r="X55" s="304" t="s">
        <v>451</v>
      </c>
      <c r="Y55" s="304" t="s">
        <v>452</v>
      </c>
    </row>
    <row r="56" spans="1:25" ht="51.75" x14ac:dyDescent="0.25">
      <c r="A56" s="11" t="s">
        <v>71</v>
      </c>
      <c r="B56" s="137">
        <v>3</v>
      </c>
      <c r="C56" s="126" t="s">
        <v>72</v>
      </c>
      <c r="D56" s="299" t="s">
        <v>297</v>
      </c>
      <c r="E56" s="14" t="s">
        <v>49</v>
      </c>
      <c r="F56" s="43">
        <v>5000</v>
      </c>
      <c r="G56" s="33" t="s">
        <v>101</v>
      </c>
      <c r="H56" s="285">
        <v>1</v>
      </c>
      <c r="I56" s="47">
        <f t="shared" si="12"/>
        <v>5000</v>
      </c>
      <c r="J56" s="41">
        <v>0.5</v>
      </c>
      <c r="K56" s="41">
        <v>0.5</v>
      </c>
      <c r="L56" s="42">
        <f t="shared" si="13"/>
        <v>2500</v>
      </c>
      <c r="M56" s="42">
        <v>5000</v>
      </c>
      <c r="N56" s="42">
        <f t="shared" si="14"/>
        <v>2500</v>
      </c>
      <c r="O56" s="128" t="s">
        <v>55</v>
      </c>
      <c r="P56" s="12"/>
      <c r="Q56" s="14"/>
      <c r="R56" s="25"/>
      <c r="S56" s="13"/>
      <c r="T56" s="13"/>
      <c r="U56" s="15"/>
      <c r="V56" s="9"/>
      <c r="W56">
        <v>5</v>
      </c>
      <c r="X56" s="304" t="s">
        <v>390</v>
      </c>
      <c r="Y56" s="304" t="s">
        <v>449</v>
      </c>
    </row>
    <row r="57" spans="1:25" ht="33" customHeight="1" x14ac:dyDescent="0.25">
      <c r="A57" s="531" t="s">
        <v>68</v>
      </c>
      <c r="B57" s="533">
        <v>5</v>
      </c>
      <c r="C57" s="535" t="s">
        <v>342</v>
      </c>
      <c r="D57" s="413" t="s">
        <v>306</v>
      </c>
      <c r="E57" s="536" t="s">
        <v>49</v>
      </c>
      <c r="F57" s="45">
        <v>1000</v>
      </c>
      <c r="G57" s="26" t="s">
        <v>102</v>
      </c>
      <c r="H57" s="285">
        <v>60</v>
      </c>
      <c r="I57" s="47">
        <f t="shared" si="12"/>
        <v>60000</v>
      </c>
      <c r="J57" s="41">
        <v>0.5</v>
      </c>
      <c r="K57" s="41">
        <v>0.5</v>
      </c>
      <c r="L57" s="42">
        <f t="shared" si="13"/>
        <v>30000</v>
      </c>
      <c r="M57" s="539">
        <v>235000</v>
      </c>
      <c r="N57" s="42">
        <f t="shared" si="14"/>
        <v>30000</v>
      </c>
      <c r="O57" s="545" t="s">
        <v>48</v>
      </c>
      <c r="P57" s="541"/>
      <c r="Q57" s="542"/>
      <c r="R57" s="543"/>
      <c r="S57" s="543"/>
      <c r="T57" s="544"/>
      <c r="U57" s="541"/>
      <c r="V57" s="541"/>
      <c r="W57" s="559">
        <v>5</v>
      </c>
      <c r="X57" s="558" t="s">
        <v>450</v>
      </c>
      <c r="Y57" s="557" t="s">
        <v>469</v>
      </c>
    </row>
    <row r="58" spans="1:25" ht="33.75" customHeight="1" x14ac:dyDescent="0.25">
      <c r="A58" s="532"/>
      <c r="B58" s="534"/>
      <c r="C58" s="535"/>
      <c r="D58" s="413"/>
      <c r="E58" s="536"/>
      <c r="F58" s="45">
        <v>2500</v>
      </c>
      <c r="G58" s="26" t="s">
        <v>103</v>
      </c>
      <c r="H58" s="298">
        <v>70</v>
      </c>
      <c r="I58" s="47">
        <f t="shared" si="12"/>
        <v>175000</v>
      </c>
      <c r="J58" s="41">
        <v>0.5</v>
      </c>
      <c r="K58" s="41">
        <v>0.5</v>
      </c>
      <c r="L58" s="42">
        <f t="shared" si="13"/>
        <v>87500</v>
      </c>
      <c r="M58" s="540"/>
      <c r="N58" s="42">
        <f t="shared" si="14"/>
        <v>87500</v>
      </c>
      <c r="O58" s="545"/>
      <c r="P58" s="541"/>
      <c r="Q58" s="542"/>
      <c r="R58" s="543"/>
      <c r="S58" s="543"/>
      <c r="T58" s="544"/>
      <c r="U58" s="541"/>
      <c r="V58" s="541"/>
      <c r="W58" s="559"/>
      <c r="X58" s="558"/>
      <c r="Y58" s="557"/>
    </row>
  </sheetData>
  <mergeCells count="98">
    <mergeCell ref="A2:V2"/>
    <mergeCell ref="A3:A4"/>
    <mergeCell ref="B3:B4"/>
    <mergeCell ref="C3:C4"/>
    <mergeCell ref="D3:D4"/>
    <mergeCell ref="E3:E4"/>
    <mergeCell ref="F3:F4"/>
    <mergeCell ref="G3:G4"/>
    <mergeCell ref="H3:H4"/>
    <mergeCell ref="I3:I4"/>
    <mergeCell ref="P3:V3"/>
    <mergeCell ref="L3:L4"/>
    <mergeCell ref="M3:M4"/>
    <mergeCell ref="N3:N4"/>
    <mergeCell ref="O3:O4"/>
    <mergeCell ref="J3:J4"/>
    <mergeCell ref="A23:V23"/>
    <mergeCell ref="L12:L13"/>
    <mergeCell ref="M12:M13"/>
    <mergeCell ref="N12:N13"/>
    <mergeCell ref="O12:O13"/>
    <mergeCell ref="H12:H13"/>
    <mergeCell ref="I12:I13"/>
    <mergeCell ref="C12:C13"/>
    <mergeCell ref="K3:K4"/>
    <mergeCell ref="A11:V11"/>
    <mergeCell ref="E12:E13"/>
    <mergeCell ref="F12:F13"/>
    <mergeCell ref="K12:K13"/>
    <mergeCell ref="G12:G13"/>
    <mergeCell ref="A12:A13"/>
    <mergeCell ref="J12:J13"/>
    <mergeCell ref="D12:D13"/>
    <mergeCell ref="P12:V12"/>
    <mergeCell ref="Y57:Y58"/>
    <mergeCell ref="X57:X58"/>
    <mergeCell ref="W57:W58"/>
    <mergeCell ref="P24:V24"/>
    <mergeCell ref="A36:V36"/>
    <mergeCell ref="L24:L25"/>
    <mergeCell ref="M24:M25"/>
    <mergeCell ref="N24:N25"/>
    <mergeCell ref="O24:O25"/>
    <mergeCell ref="F24:F25"/>
    <mergeCell ref="G24:G25"/>
    <mergeCell ref="H24:H25"/>
    <mergeCell ref="I24:I25"/>
    <mergeCell ref="A24:A25"/>
    <mergeCell ref="A37:A38"/>
    <mergeCell ref="C37:C38"/>
    <mergeCell ref="D37:D38"/>
    <mergeCell ref="E37:E38"/>
    <mergeCell ref="C24:C25"/>
    <mergeCell ref="D24:D25"/>
    <mergeCell ref="E24:E25"/>
    <mergeCell ref="F37:F38"/>
    <mergeCell ref="G37:G38"/>
    <mergeCell ref="H37:H38"/>
    <mergeCell ref="I37:I38"/>
    <mergeCell ref="J24:J25"/>
    <mergeCell ref="K24:K25"/>
    <mergeCell ref="P37:V37"/>
    <mergeCell ref="A48:V48"/>
    <mergeCell ref="A49:A50"/>
    <mergeCell ref="C49:C50"/>
    <mergeCell ref="D49:D50"/>
    <mergeCell ref="E49:E50"/>
    <mergeCell ref="F49:F50"/>
    <mergeCell ref="G49:G50"/>
    <mergeCell ref="H49:H50"/>
    <mergeCell ref="I49:I50"/>
    <mergeCell ref="J37:J38"/>
    <mergeCell ref="K37:K38"/>
    <mergeCell ref="L37:L38"/>
    <mergeCell ref="M37:M38"/>
    <mergeCell ref="N37:N38"/>
    <mergeCell ref="O37:O38"/>
    <mergeCell ref="P49:V49"/>
    <mergeCell ref="A57:A58"/>
    <mergeCell ref="B57:B58"/>
    <mergeCell ref="C57:C58"/>
    <mergeCell ref="D57:D58"/>
    <mergeCell ref="E57:E58"/>
    <mergeCell ref="M57:M58"/>
    <mergeCell ref="O57:O58"/>
    <mergeCell ref="P57:P58"/>
    <mergeCell ref="Q57:Q58"/>
    <mergeCell ref="J49:J50"/>
    <mergeCell ref="K49:K50"/>
    <mergeCell ref="L49:L50"/>
    <mergeCell ref="M49:M50"/>
    <mergeCell ref="N49:N50"/>
    <mergeCell ref="V57:V58"/>
    <mergeCell ref="O49:O50"/>
    <mergeCell ref="R57:R58"/>
    <mergeCell ref="S57:S58"/>
    <mergeCell ref="T57:T58"/>
    <mergeCell ref="U57:U58"/>
  </mergeCell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FACB5-5DF6-48A2-8908-B5047CF5BC7F}">
  <sheetPr>
    <tabColor rgb="FF92D050"/>
  </sheetPr>
  <dimension ref="A1:V59"/>
  <sheetViews>
    <sheetView topLeftCell="C44" workbookViewId="0">
      <selection activeCell="C1" sqref="A1:V59"/>
    </sheetView>
  </sheetViews>
  <sheetFormatPr defaultRowHeight="15" x14ac:dyDescent="0.25"/>
  <cols>
    <col min="1" max="2" width="9.140625" hidden="1" customWidth="1"/>
    <col min="3" max="3" width="66.140625" customWidth="1"/>
    <col min="4" max="4" width="21.85546875" customWidth="1"/>
    <col min="5" max="5" width="10.5703125" customWidth="1"/>
    <col min="6" max="6" width="19" hidden="1" customWidth="1"/>
    <col min="7" max="7" width="12.85546875" hidden="1" customWidth="1"/>
    <col min="8" max="8" width="0" hidden="1" customWidth="1"/>
    <col min="9" max="9" width="14.7109375" hidden="1" customWidth="1"/>
    <col min="10" max="10" width="11.28515625" hidden="1" customWidth="1"/>
    <col min="11" max="11" width="10.7109375" hidden="1" customWidth="1"/>
    <col min="12" max="12" width="12.5703125" hidden="1" customWidth="1"/>
    <col min="13" max="13" width="12.5703125" customWidth="1"/>
    <col min="14" max="14" width="11.85546875" hidden="1" customWidth="1"/>
    <col min="15" max="15" width="14.42578125" customWidth="1"/>
  </cols>
  <sheetData>
    <row r="1" spans="1:22" ht="7.5" customHeight="1" x14ac:dyDescent="0.25">
      <c r="A1" s="186"/>
      <c r="B1" s="187"/>
      <c r="C1" s="188"/>
      <c r="D1" s="188"/>
      <c r="E1" s="188"/>
      <c r="F1" s="188"/>
      <c r="G1" s="188"/>
      <c r="H1" s="188"/>
      <c r="I1" s="188"/>
      <c r="J1" s="188"/>
      <c r="K1" s="188"/>
      <c r="L1" s="188"/>
      <c r="M1" s="188"/>
      <c r="N1" s="188"/>
      <c r="O1" s="188"/>
      <c r="P1" s="188"/>
      <c r="Q1" s="188"/>
      <c r="R1" s="188"/>
      <c r="S1" s="188"/>
      <c r="T1" s="188"/>
      <c r="U1" s="188"/>
      <c r="V1" s="189"/>
    </row>
    <row r="2" spans="1:22" x14ac:dyDescent="0.25">
      <c r="A2" s="483" t="s">
        <v>426</v>
      </c>
      <c r="B2" s="484"/>
      <c r="C2" s="484"/>
      <c r="D2" s="484"/>
      <c r="E2" s="484"/>
      <c r="F2" s="484"/>
      <c r="G2" s="484"/>
      <c r="H2" s="484"/>
      <c r="I2" s="484"/>
      <c r="J2" s="484"/>
      <c r="K2" s="484"/>
      <c r="L2" s="484"/>
      <c r="M2" s="484"/>
      <c r="N2" s="484"/>
      <c r="O2" s="484"/>
      <c r="P2" s="484"/>
      <c r="Q2" s="484"/>
      <c r="R2" s="484"/>
      <c r="S2" s="484"/>
      <c r="T2" s="484"/>
      <c r="U2" s="484"/>
      <c r="V2" s="485"/>
    </row>
    <row r="3" spans="1:22" x14ac:dyDescent="0.25">
      <c r="A3" s="486" t="s">
        <v>38</v>
      </c>
      <c r="B3" s="488" t="s">
        <v>256</v>
      </c>
      <c r="C3" s="490" t="s">
        <v>39</v>
      </c>
      <c r="D3" s="492" t="s">
        <v>40</v>
      </c>
      <c r="E3" s="492" t="s">
        <v>41</v>
      </c>
      <c r="F3" s="492" t="s">
        <v>84</v>
      </c>
      <c r="G3" s="492" t="s">
        <v>85</v>
      </c>
      <c r="H3" s="492" t="s">
        <v>82</v>
      </c>
      <c r="I3" s="494" t="s">
        <v>106</v>
      </c>
      <c r="J3" s="492" t="s">
        <v>105</v>
      </c>
      <c r="K3" s="492" t="s">
        <v>104</v>
      </c>
      <c r="L3" s="492" t="s">
        <v>95</v>
      </c>
      <c r="M3" s="492" t="s">
        <v>95</v>
      </c>
      <c r="N3" s="492" t="s">
        <v>96</v>
      </c>
      <c r="O3" s="492" t="s">
        <v>42</v>
      </c>
      <c r="P3" s="480" t="s">
        <v>107</v>
      </c>
      <c r="Q3" s="481"/>
      <c r="R3" s="481"/>
      <c r="S3" s="481"/>
      <c r="T3" s="481"/>
      <c r="U3" s="481"/>
      <c r="V3" s="482"/>
    </row>
    <row r="4" spans="1:22" x14ac:dyDescent="0.25">
      <c r="A4" s="487"/>
      <c r="B4" s="489"/>
      <c r="C4" s="491"/>
      <c r="D4" s="493"/>
      <c r="E4" s="493"/>
      <c r="F4" s="493"/>
      <c r="G4" s="493"/>
      <c r="H4" s="493"/>
      <c r="I4" s="495"/>
      <c r="J4" s="493"/>
      <c r="K4" s="493"/>
      <c r="L4" s="493"/>
      <c r="M4" s="493"/>
      <c r="N4" s="493"/>
      <c r="O4" s="493"/>
      <c r="P4" s="185">
        <v>2025</v>
      </c>
      <c r="Q4" s="185">
        <v>2026</v>
      </c>
      <c r="R4" s="185">
        <v>2027</v>
      </c>
      <c r="S4" s="185">
        <v>2028</v>
      </c>
      <c r="T4" s="185">
        <v>2029</v>
      </c>
      <c r="U4" s="185">
        <v>2030</v>
      </c>
      <c r="V4" s="185">
        <v>2031</v>
      </c>
    </row>
    <row r="5" spans="1:22" ht="29.25" customHeight="1" x14ac:dyDescent="0.25">
      <c r="A5" s="337" t="s">
        <v>127</v>
      </c>
      <c r="B5" s="336" t="s">
        <v>262</v>
      </c>
      <c r="C5" s="338" t="s">
        <v>431</v>
      </c>
      <c r="D5" s="325" t="s">
        <v>457</v>
      </c>
      <c r="E5" s="323" t="s">
        <v>56</v>
      </c>
      <c r="F5" s="319"/>
      <c r="G5" s="158" t="s">
        <v>92</v>
      </c>
      <c r="H5" s="326">
        <v>7</v>
      </c>
      <c r="I5" s="327"/>
      <c r="J5" s="326"/>
      <c r="K5" s="326"/>
      <c r="L5" s="326"/>
      <c r="M5" s="329">
        <v>0</v>
      </c>
      <c r="N5" s="326"/>
      <c r="O5" s="330" t="s">
        <v>48</v>
      </c>
      <c r="P5" s="331"/>
      <c r="Q5" s="331"/>
      <c r="R5" s="331"/>
      <c r="S5" s="331"/>
      <c r="T5" s="331"/>
      <c r="U5" s="331"/>
      <c r="V5" s="331"/>
    </row>
    <row r="6" spans="1:22" ht="28.5" customHeight="1" x14ac:dyDescent="0.25">
      <c r="A6" s="11" t="s">
        <v>127</v>
      </c>
      <c r="B6" s="136" t="s">
        <v>262</v>
      </c>
      <c r="C6" s="212" t="s">
        <v>458</v>
      </c>
      <c r="D6" s="308" t="s">
        <v>241</v>
      </c>
      <c r="E6" s="12" t="s">
        <v>56</v>
      </c>
      <c r="F6" s="39">
        <v>0</v>
      </c>
      <c r="G6" s="26" t="s">
        <v>92</v>
      </c>
      <c r="H6" s="26">
        <v>7</v>
      </c>
      <c r="I6" s="173">
        <v>0</v>
      </c>
      <c r="J6" s="41">
        <v>0.5</v>
      </c>
      <c r="K6" s="41">
        <v>0.5</v>
      </c>
      <c r="L6" s="42">
        <f t="shared" ref="L6:L7" si="0">+I6*J6</f>
        <v>0</v>
      </c>
      <c r="M6" s="42">
        <v>0</v>
      </c>
      <c r="N6" s="42">
        <f t="shared" ref="N6:N7" si="1">+I6*K6</f>
        <v>0</v>
      </c>
      <c r="O6" s="14" t="s">
        <v>48</v>
      </c>
      <c r="P6" s="13"/>
      <c r="Q6" s="17"/>
      <c r="R6" s="13"/>
      <c r="S6" s="13"/>
      <c r="T6" s="13"/>
      <c r="U6" s="13"/>
      <c r="V6" s="18"/>
    </row>
    <row r="7" spans="1:22" ht="29.25" customHeight="1" x14ac:dyDescent="0.25">
      <c r="A7" s="11" t="s">
        <v>134</v>
      </c>
      <c r="B7" s="137" t="s">
        <v>262</v>
      </c>
      <c r="C7" s="340" t="s">
        <v>433</v>
      </c>
      <c r="D7" s="308" t="s">
        <v>240</v>
      </c>
      <c r="E7" s="12" t="s">
        <v>56</v>
      </c>
      <c r="F7" s="39">
        <v>1500</v>
      </c>
      <c r="G7" s="26" t="s">
        <v>92</v>
      </c>
      <c r="H7" s="26">
        <v>7</v>
      </c>
      <c r="I7" s="173">
        <f t="shared" ref="I7" si="2">+F7*H7</f>
        <v>10500</v>
      </c>
      <c r="J7" s="41">
        <v>1</v>
      </c>
      <c r="K7" s="41">
        <v>0</v>
      </c>
      <c r="L7" s="42">
        <f t="shared" si="0"/>
        <v>10500</v>
      </c>
      <c r="M7" s="42">
        <v>10500</v>
      </c>
      <c r="N7" s="42">
        <f t="shared" si="1"/>
        <v>0</v>
      </c>
      <c r="O7" s="14" t="s">
        <v>48</v>
      </c>
      <c r="P7" s="13"/>
      <c r="Q7" s="17"/>
      <c r="R7" s="13"/>
      <c r="S7" s="13"/>
      <c r="T7" s="13"/>
      <c r="U7" s="13"/>
      <c r="V7" s="18"/>
    </row>
    <row r="8" spans="1:22" hidden="1" x14ac:dyDescent="0.25">
      <c r="A8" s="3"/>
      <c r="B8" s="190"/>
      <c r="C8" s="339"/>
      <c r="D8" s="190"/>
      <c r="E8" s="190"/>
      <c r="F8" s="190"/>
      <c r="G8" s="190"/>
      <c r="H8" s="190"/>
      <c r="I8" s="190"/>
      <c r="J8" s="190"/>
      <c r="K8" s="190"/>
      <c r="L8" s="190"/>
      <c r="M8" s="190"/>
      <c r="N8" s="190"/>
      <c r="O8" s="190"/>
      <c r="P8" s="190"/>
      <c r="Q8" s="190"/>
      <c r="R8" s="190"/>
      <c r="S8" s="190"/>
      <c r="T8" s="190"/>
      <c r="U8" s="190"/>
      <c r="V8" s="191"/>
    </row>
    <row r="9" spans="1:22" ht="29.25" customHeight="1" x14ac:dyDescent="0.25">
      <c r="A9" s="337" t="s">
        <v>134</v>
      </c>
      <c r="B9" s="336" t="s">
        <v>262</v>
      </c>
      <c r="C9" s="338" t="s">
        <v>461</v>
      </c>
      <c r="D9" s="325" t="s">
        <v>457</v>
      </c>
      <c r="E9" s="332" t="s">
        <v>56</v>
      </c>
      <c r="F9" s="8"/>
      <c r="G9" s="158" t="s">
        <v>92</v>
      </c>
      <c r="H9" s="333">
        <v>7</v>
      </c>
      <c r="I9" s="334"/>
      <c r="J9" s="328"/>
      <c r="K9" s="328"/>
      <c r="L9" s="328"/>
      <c r="M9" s="329">
        <v>0</v>
      </c>
      <c r="N9" s="328"/>
      <c r="O9" s="330" t="s">
        <v>48</v>
      </c>
      <c r="P9" s="10"/>
      <c r="Q9" s="10"/>
      <c r="R9" s="10"/>
      <c r="S9" s="10"/>
      <c r="T9" s="10"/>
      <c r="U9" s="10"/>
      <c r="V9" s="10"/>
    </row>
    <row r="10" spans="1:22" ht="28.5" customHeight="1" x14ac:dyDescent="0.25">
      <c r="A10" s="337" t="s">
        <v>134</v>
      </c>
      <c r="B10" s="336" t="s">
        <v>262</v>
      </c>
      <c r="C10" s="338" t="s">
        <v>435</v>
      </c>
      <c r="D10" s="325" t="s">
        <v>457</v>
      </c>
      <c r="E10" s="332" t="s">
        <v>56</v>
      </c>
      <c r="F10" s="8"/>
      <c r="G10" s="158" t="s">
        <v>92</v>
      </c>
      <c r="H10" s="333">
        <v>7</v>
      </c>
      <c r="I10" s="334"/>
      <c r="J10" s="328"/>
      <c r="K10" s="328"/>
      <c r="L10" s="328"/>
      <c r="M10" s="329">
        <v>0</v>
      </c>
      <c r="N10" s="328"/>
      <c r="O10" s="330" t="s">
        <v>48</v>
      </c>
      <c r="P10" s="10"/>
      <c r="Q10" s="10"/>
      <c r="R10" s="10"/>
      <c r="S10" s="10"/>
      <c r="T10" s="10"/>
      <c r="U10" s="10"/>
      <c r="V10" s="10"/>
    </row>
    <row r="11" spans="1:22" ht="7.5" customHeight="1" x14ac:dyDescent="0.25">
      <c r="A11" s="3"/>
      <c r="B11" s="190"/>
      <c r="C11" s="192"/>
      <c r="D11" s="192"/>
      <c r="E11" s="192"/>
      <c r="F11" s="192"/>
      <c r="G11" s="192"/>
      <c r="H11" s="192"/>
      <c r="I11" s="192"/>
      <c r="J11" s="192"/>
      <c r="K11" s="192"/>
      <c r="L11" s="192"/>
      <c r="M11" s="192"/>
      <c r="N11" s="192"/>
      <c r="O11" s="192"/>
      <c r="P11" s="192"/>
      <c r="Q11" s="192"/>
      <c r="R11" s="192"/>
      <c r="S11" s="192"/>
      <c r="T11" s="192"/>
      <c r="U11" s="192"/>
      <c r="V11" s="193"/>
    </row>
    <row r="12" spans="1:22" x14ac:dyDescent="0.25">
      <c r="A12" s="499" t="s">
        <v>427</v>
      </c>
      <c r="B12" s="500"/>
      <c r="C12" s="500"/>
      <c r="D12" s="500"/>
      <c r="E12" s="500"/>
      <c r="F12" s="500"/>
      <c r="G12" s="500"/>
      <c r="H12" s="500"/>
      <c r="I12" s="500"/>
      <c r="J12" s="500"/>
      <c r="K12" s="500"/>
      <c r="L12" s="500"/>
      <c r="M12" s="500"/>
      <c r="N12" s="500"/>
      <c r="O12" s="500"/>
      <c r="P12" s="500"/>
      <c r="Q12" s="500"/>
      <c r="R12" s="500"/>
      <c r="S12" s="500"/>
      <c r="T12" s="500"/>
      <c r="U12" s="500"/>
      <c r="V12" s="501"/>
    </row>
    <row r="13" spans="1:22" x14ac:dyDescent="0.25">
      <c r="A13" s="486" t="s">
        <v>38</v>
      </c>
      <c r="B13" s="309"/>
      <c r="C13" s="502" t="s">
        <v>39</v>
      </c>
      <c r="D13" s="504" t="s">
        <v>40</v>
      </c>
      <c r="E13" s="504" t="s">
        <v>41</v>
      </c>
      <c r="F13" s="504" t="s">
        <v>84</v>
      </c>
      <c r="G13" s="504" t="s">
        <v>85</v>
      </c>
      <c r="H13" s="504" t="s">
        <v>82</v>
      </c>
      <c r="I13" s="506" t="s">
        <v>106</v>
      </c>
      <c r="J13" s="504" t="s">
        <v>105</v>
      </c>
      <c r="K13" s="504" t="s">
        <v>104</v>
      </c>
      <c r="L13" s="504" t="s">
        <v>95</v>
      </c>
      <c r="M13" s="504" t="s">
        <v>95</v>
      </c>
      <c r="N13" s="504" t="s">
        <v>96</v>
      </c>
      <c r="O13" s="504" t="s">
        <v>42</v>
      </c>
      <c r="P13" s="508" t="s">
        <v>107</v>
      </c>
      <c r="Q13" s="509"/>
      <c r="R13" s="509"/>
      <c r="S13" s="509"/>
      <c r="T13" s="509"/>
      <c r="U13" s="509"/>
      <c r="V13" s="510"/>
    </row>
    <row r="14" spans="1:22" x14ac:dyDescent="0.25">
      <c r="A14" s="487"/>
      <c r="B14" s="310"/>
      <c r="C14" s="503"/>
      <c r="D14" s="505"/>
      <c r="E14" s="505"/>
      <c r="F14" s="505"/>
      <c r="G14" s="505"/>
      <c r="H14" s="505"/>
      <c r="I14" s="507"/>
      <c r="J14" s="505"/>
      <c r="K14" s="505"/>
      <c r="L14" s="505"/>
      <c r="M14" s="505"/>
      <c r="N14" s="505"/>
      <c r="O14" s="505"/>
      <c r="P14" s="185">
        <v>2025</v>
      </c>
      <c r="Q14" s="185">
        <v>2026</v>
      </c>
      <c r="R14" s="185">
        <v>2027</v>
      </c>
      <c r="S14" s="185">
        <v>2028</v>
      </c>
      <c r="T14" s="185">
        <v>2029</v>
      </c>
      <c r="U14" s="185">
        <v>2030</v>
      </c>
      <c r="V14" s="185">
        <v>2031</v>
      </c>
    </row>
    <row r="15" spans="1:22" ht="27" customHeight="1" x14ac:dyDescent="0.25">
      <c r="A15" s="11" t="s">
        <v>242</v>
      </c>
      <c r="B15" s="137">
        <v>3</v>
      </c>
      <c r="C15" s="210" t="s">
        <v>460</v>
      </c>
      <c r="D15" s="305" t="s">
        <v>310</v>
      </c>
      <c r="E15" s="14" t="s">
        <v>45</v>
      </c>
      <c r="F15" s="39">
        <v>24000</v>
      </c>
      <c r="G15" s="26" t="s">
        <v>87</v>
      </c>
      <c r="H15" s="26">
        <v>3</v>
      </c>
      <c r="I15" s="47">
        <f>+F15*H15</f>
        <v>72000</v>
      </c>
      <c r="J15" s="41">
        <v>0.6</v>
      </c>
      <c r="K15" s="41">
        <v>0.4</v>
      </c>
      <c r="L15" s="42">
        <f>+I15*J15</f>
        <v>43200</v>
      </c>
      <c r="M15" s="42">
        <v>72000</v>
      </c>
      <c r="N15" s="42">
        <f>+I15*K15</f>
        <v>28800</v>
      </c>
      <c r="O15" s="128" t="s">
        <v>46</v>
      </c>
      <c r="P15" s="12"/>
      <c r="Q15" s="13"/>
      <c r="R15" s="20"/>
      <c r="S15" s="13"/>
      <c r="T15" s="14"/>
      <c r="U15" s="13"/>
      <c r="V15" s="9"/>
    </row>
    <row r="16" spans="1:22" ht="24" x14ac:dyDescent="0.25">
      <c r="A16" s="11" t="s">
        <v>243</v>
      </c>
      <c r="B16" s="137">
        <v>3</v>
      </c>
      <c r="C16" s="228" t="s">
        <v>385</v>
      </c>
      <c r="D16" s="305" t="s">
        <v>300</v>
      </c>
      <c r="E16" s="14" t="s">
        <v>45</v>
      </c>
      <c r="F16" s="39">
        <v>2000</v>
      </c>
      <c r="G16" s="26" t="s">
        <v>86</v>
      </c>
      <c r="H16" s="156">
        <v>7</v>
      </c>
      <c r="I16" s="47">
        <f t="shared" ref="I16:I20" si="3">+F16*H16</f>
        <v>14000</v>
      </c>
      <c r="J16" s="41">
        <v>0.5</v>
      </c>
      <c r="K16" s="41">
        <v>0.5</v>
      </c>
      <c r="L16" s="42">
        <f t="shared" ref="L16:L20" si="4">+I16*J16</f>
        <v>7000</v>
      </c>
      <c r="M16" s="42">
        <v>14000</v>
      </c>
      <c r="N16" s="42">
        <f t="shared" ref="N16:N20" si="5">+I16*K16</f>
        <v>7000</v>
      </c>
      <c r="O16" s="12" t="s">
        <v>48</v>
      </c>
      <c r="P16" s="16"/>
      <c r="Q16" s="13"/>
      <c r="R16" s="17"/>
      <c r="S16" s="13"/>
      <c r="T16" s="13"/>
      <c r="U16" s="13"/>
      <c r="V16" s="9"/>
    </row>
    <row r="17" spans="1:22" ht="28.9" customHeight="1" x14ac:dyDescent="0.25">
      <c r="A17" s="11" t="s">
        <v>243</v>
      </c>
      <c r="B17" s="137">
        <v>2</v>
      </c>
      <c r="C17" s="212" t="s">
        <v>381</v>
      </c>
      <c r="D17" s="159" t="s">
        <v>300</v>
      </c>
      <c r="E17" s="14" t="s">
        <v>49</v>
      </c>
      <c r="F17" s="40">
        <v>85000</v>
      </c>
      <c r="G17" s="27" t="s">
        <v>87</v>
      </c>
      <c r="H17" s="28">
        <v>1</v>
      </c>
      <c r="I17" s="47">
        <f t="shared" si="3"/>
        <v>85000</v>
      </c>
      <c r="J17" s="41">
        <v>0.5</v>
      </c>
      <c r="K17" s="41">
        <v>0.5</v>
      </c>
      <c r="L17" s="42">
        <f t="shared" si="4"/>
        <v>42500</v>
      </c>
      <c r="M17" s="42">
        <v>85000</v>
      </c>
      <c r="N17" s="42">
        <f t="shared" si="5"/>
        <v>42500</v>
      </c>
      <c r="O17" s="128" t="s">
        <v>46</v>
      </c>
      <c r="P17" s="16"/>
      <c r="Q17" s="15"/>
      <c r="R17" s="15"/>
      <c r="S17" s="24"/>
      <c r="T17" s="24"/>
      <c r="U17" s="13"/>
      <c r="V17" s="18"/>
    </row>
    <row r="18" spans="1:22" ht="24.75" x14ac:dyDescent="0.25">
      <c r="A18" s="11" t="s">
        <v>244</v>
      </c>
      <c r="B18" s="137">
        <v>3</v>
      </c>
      <c r="C18" s="228" t="s">
        <v>444</v>
      </c>
      <c r="D18" s="159" t="s">
        <v>300</v>
      </c>
      <c r="E18" s="14" t="s">
        <v>45</v>
      </c>
      <c r="F18" s="39">
        <v>160</v>
      </c>
      <c r="G18" s="26" t="s">
        <v>86</v>
      </c>
      <c r="H18" s="26">
        <v>3</v>
      </c>
      <c r="I18" s="47">
        <f t="shared" si="3"/>
        <v>480</v>
      </c>
      <c r="J18" s="41">
        <v>0.5</v>
      </c>
      <c r="K18" s="41">
        <v>0.5</v>
      </c>
      <c r="L18" s="42">
        <f t="shared" si="4"/>
        <v>240</v>
      </c>
      <c r="M18" s="329">
        <v>900</v>
      </c>
      <c r="N18" s="42">
        <f t="shared" si="5"/>
        <v>240</v>
      </c>
      <c r="O18" s="128" t="s">
        <v>52</v>
      </c>
      <c r="P18" s="17"/>
      <c r="Q18" s="15"/>
      <c r="R18" s="13"/>
      <c r="S18" s="15"/>
      <c r="T18" s="13"/>
      <c r="U18" s="15"/>
      <c r="V18" s="9"/>
    </row>
    <row r="19" spans="1:22" ht="24.75" x14ac:dyDescent="0.25">
      <c r="A19" s="11" t="s">
        <v>50</v>
      </c>
      <c r="B19" s="137">
        <v>3</v>
      </c>
      <c r="C19" s="228" t="s">
        <v>459</v>
      </c>
      <c r="D19" s="159" t="s">
        <v>300</v>
      </c>
      <c r="E19" s="14" t="s">
        <v>49</v>
      </c>
      <c r="F19" s="39">
        <v>300000</v>
      </c>
      <c r="G19" s="26" t="s">
        <v>91</v>
      </c>
      <c r="H19" s="163">
        <v>0.5</v>
      </c>
      <c r="I19" s="47">
        <f t="shared" si="3"/>
        <v>150000</v>
      </c>
      <c r="J19" s="41">
        <v>0.5</v>
      </c>
      <c r="K19" s="41">
        <v>0.5</v>
      </c>
      <c r="L19" s="42">
        <f t="shared" si="4"/>
        <v>75000</v>
      </c>
      <c r="M19" s="42">
        <v>600000</v>
      </c>
      <c r="N19" s="42">
        <f t="shared" si="5"/>
        <v>75000</v>
      </c>
      <c r="O19" s="128" t="s">
        <v>46</v>
      </c>
      <c r="P19" s="25"/>
      <c r="Q19" s="13"/>
      <c r="R19" s="13"/>
      <c r="S19" s="17"/>
      <c r="T19" s="13"/>
      <c r="U19" s="13"/>
      <c r="V19" s="18"/>
    </row>
    <row r="20" spans="1:22" ht="24.75" x14ac:dyDescent="0.25">
      <c r="A20" s="11" t="s">
        <v>245</v>
      </c>
      <c r="B20" s="137">
        <v>3</v>
      </c>
      <c r="C20" s="228" t="s">
        <v>423</v>
      </c>
      <c r="D20" s="159" t="s">
        <v>300</v>
      </c>
      <c r="E20" s="14" t="s">
        <v>45</v>
      </c>
      <c r="F20" s="39">
        <v>160</v>
      </c>
      <c r="G20" s="29" t="s">
        <v>88</v>
      </c>
      <c r="H20" s="29">
        <v>1</v>
      </c>
      <c r="I20" s="47">
        <f t="shared" si="3"/>
        <v>160</v>
      </c>
      <c r="J20" s="41">
        <v>0.5</v>
      </c>
      <c r="K20" s="41">
        <v>0.5</v>
      </c>
      <c r="L20" s="42">
        <f t="shared" si="4"/>
        <v>80</v>
      </c>
      <c r="M20" s="42">
        <v>160000</v>
      </c>
      <c r="N20" s="42">
        <f t="shared" si="5"/>
        <v>80</v>
      </c>
      <c r="O20" s="128" t="s">
        <v>55</v>
      </c>
      <c r="P20" s="17"/>
      <c r="Q20" s="13"/>
      <c r="R20" s="13"/>
      <c r="S20" s="13"/>
      <c r="T20" s="13"/>
      <c r="U20" s="13"/>
      <c r="V20" s="9"/>
    </row>
    <row r="21" spans="1:22" hidden="1" x14ac:dyDescent="0.25">
      <c r="A21" s="3"/>
      <c r="B21" s="190"/>
      <c r="C21" s="190"/>
      <c r="D21" s="190"/>
      <c r="E21" s="190"/>
      <c r="F21" s="190"/>
      <c r="G21" s="190"/>
      <c r="H21" s="190"/>
      <c r="I21" s="190"/>
      <c r="J21" s="190"/>
      <c r="K21" s="190"/>
      <c r="L21" s="190"/>
      <c r="M21" s="190"/>
      <c r="N21" s="190"/>
      <c r="O21" s="190"/>
      <c r="P21" s="190"/>
      <c r="Q21" s="190"/>
      <c r="R21" s="190"/>
      <c r="S21" s="190"/>
      <c r="T21" s="190"/>
      <c r="U21" s="190"/>
      <c r="V21" s="191"/>
    </row>
    <row r="22" spans="1:22" ht="27.75" customHeight="1" x14ac:dyDescent="0.25">
      <c r="A22" s="337" t="s">
        <v>446</v>
      </c>
      <c r="B22" s="336">
        <v>2</v>
      </c>
      <c r="C22" s="342" t="s">
        <v>436</v>
      </c>
      <c r="D22" s="325" t="s">
        <v>457</v>
      </c>
      <c r="E22" s="332" t="s">
        <v>56</v>
      </c>
      <c r="F22" s="8"/>
      <c r="G22" s="158" t="s">
        <v>92</v>
      </c>
      <c r="H22" s="333">
        <v>7</v>
      </c>
      <c r="I22" s="8"/>
      <c r="J22" s="8"/>
      <c r="K22" s="8"/>
      <c r="L22" s="8"/>
      <c r="M22" s="329">
        <v>0</v>
      </c>
      <c r="N22" s="334"/>
      <c r="O22" s="330" t="s">
        <v>48</v>
      </c>
      <c r="P22" s="10"/>
      <c r="Q22" s="10"/>
      <c r="R22" s="10"/>
      <c r="S22" s="10"/>
      <c r="T22" s="10"/>
      <c r="U22" s="10"/>
      <c r="V22" s="10"/>
    </row>
    <row r="23" spans="1:22" ht="7.5" customHeight="1" x14ac:dyDescent="0.25">
      <c r="A23" s="3"/>
      <c r="B23" s="190"/>
      <c r="C23" s="194"/>
      <c r="D23" s="194"/>
      <c r="E23" s="194"/>
      <c r="F23" s="194"/>
      <c r="G23" s="194"/>
      <c r="H23" s="194"/>
      <c r="I23" s="194"/>
      <c r="J23" s="194"/>
      <c r="K23" s="194"/>
      <c r="L23" s="194"/>
      <c r="M23" s="194"/>
      <c r="N23" s="194"/>
      <c r="O23" s="194"/>
      <c r="P23" s="194"/>
      <c r="Q23" s="194"/>
      <c r="R23" s="194"/>
      <c r="S23" s="194"/>
      <c r="T23" s="194"/>
      <c r="U23" s="194"/>
      <c r="V23" s="195"/>
    </row>
    <row r="24" spans="1:22" x14ac:dyDescent="0.25">
      <c r="A24" s="496" t="s">
        <v>428</v>
      </c>
      <c r="B24" s="497"/>
      <c r="C24" s="497"/>
      <c r="D24" s="497"/>
      <c r="E24" s="497"/>
      <c r="F24" s="497"/>
      <c r="G24" s="497"/>
      <c r="H24" s="497"/>
      <c r="I24" s="497"/>
      <c r="J24" s="497"/>
      <c r="K24" s="497"/>
      <c r="L24" s="497"/>
      <c r="M24" s="497"/>
      <c r="N24" s="497"/>
      <c r="O24" s="497"/>
      <c r="P24" s="497"/>
      <c r="Q24" s="497"/>
      <c r="R24" s="497"/>
      <c r="S24" s="497"/>
      <c r="T24" s="497"/>
      <c r="U24" s="497"/>
      <c r="V24" s="498"/>
    </row>
    <row r="25" spans="1:22" x14ac:dyDescent="0.25">
      <c r="A25" s="486" t="s">
        <v>38</v>
      </c>
      <c r="B25" s="309"/>
      <c r="C25" s="513" t="s">
        <v>39</v>
      </c>
      <c r="D25" s="511" t="s">
        <v>40</v>
      </c>
      <c r="E25" s="511" t="s">
        <v>41</v>
      </c>
      <c r="F25" s="511" t="s">
        <v>84</v>
      </c>
      <c r="G25" s="511" t="s">
        <v>85</v>
      </c>
      <c r="H25" s="511" t="s">
        <v>82</v>
      </c>
      <c r="I25" s="525" t="s">
        <v>89</v>
      </c>
      <c r="J25" s="511" t="s">
        <v>299</v>
      </c>
      <c r="K25" s="511" t="s">
        <v>90</v>
      </c>
      <c r="L25" s="511" t="s">
        <v>95</v>
      </c>
      <c r="M25" s="511" t="s">
        <v>95</v>
      </c>
      <c r="N25" s="511" t="s">
        <v>96</v>
      </c>
      <c r="O25" s="511" t="s">
        <v>42</v>
      </c>
      <c r="P25" s="517" t="s">
        <v>43</v>
      </c>
      <c r="Q25" s="518"/>
      <c r="R25" s="518"/>
      <c r="S25" s="518"/>
      <c r="T25" s="518"/>
      <c r="U25" s="518"/>
      <c r="V25" s="519"/>
    </row>
    <row r="26" spans="1:22" x14ac:dyDescent="0.25">
      <c r="A26" s="487"/>
      <c r="B26" s="310"/>
      <c r="C26" s="514"/>
      <c r="D26" s="512"/>
      <c r="E26" s="512"/>
      <c r="F26" s="512"/>
      <c r="G26" s="512"/>
      <c r="H26" s="512"/>
      <c r="I26" s="526"/>
      <c r="J26" s="512"/>
      <c r="K26" s="512"/>
      <c r="L26" s="512"/>
      <c r="M26" s="512"/>
      <c r="N26" s="512"/>
      <c r="O26" s="512"/>
      <c r="P26" s="185">
        <v>2025</v>
      </c>
      <c r="Q26" s="185">
        <v>2026</v>
      </c>
      <c r="R26" s="185">
        <v>2027</v>
      </c>
      <c r="S26" s="185">
        <v>2028</v>
      </c>
      <c r="T26" s="185">
        <v>2029</v>
      </c>
      <c r="U26" s="185">
        <v>2030</v>
      </c>
      <c r="V26" s="185">
        <v>2031</v>
      </c>
    </row>
    <row r="27" spans="1:22" ht="30" customHeight="1" x14ac:dyDescent="0.25">
      <c r="A27" s="11" t="s">
        <v>246</v>
      </c>
      <c r="B27" s="137">
        <v>3</v>
      </c>
      <c r="C27" s="241" t="s">
        <v>462</v>
      </c>
      <c r="D27" s="305" t="s">
        <v>300</v>
      </c>
      <c r="E27" s="181" t="s">
        <v>49</v>
      </c>
      <c r="F27" s="36">
        <v>360</v>
      </c>
      <c r="G27" s="26" t="s">
        <v>93</v>
      </c>
      <c r="H27" s="169">
        <v>5000</v>
      </c>
      <c r="I27" s="47">
        <f>+F27*H27</f>
        <v>1800000</v>
      </c>
      <c r="J27" s="41">
        <v>0.5</v>
      </c>
      <c r="K27" s="41">
        <v>0.5</v>
      </c>
      <c r="L27" s="42">
        <f t="shared" ref="L27:L31" si="6">+I27*J27</f>
        <v>900000</v>
      </c>
      <c r="M27" s="42">
        <v>1800000</v>
      </c>
      <c r="N27" s="42">
        <f t="shared" ref="N27:N31" si="7">+I27*K27</f>
        <v>900000</v>
      </c>
      <c r="O27" s="128" t="s">
        <v>55</v>
      </c>
      <c r="P27" s="12"/>
      <c r="Q27" s="24"/>
      <c r="R27" s="24"/>
      <c r="S27" s="13"/>
      <c r="T27" s="13"/>
      <c r="U27" s="13"/>
      <c r="V27" s="18"/>
    </row>
    <row r="28" spans="1:22" ht="24.75" x14ac:dyDescent="0.25">
      <c r="A28" s="11" t="s">
        <v>247</v>
      </c>
      <c r="B28" s="137">
        <v>3</v>
      </c>
      <c r="C28" s="245" t="s">
        <v>388</v>
      </c>
      <c r="D28" s="159" t="s">
        <v>300</v>
      </c>
      <c r="E28" s="181" t="s">
        <v>45</v>
      </c>
      <c r="F28" s="157">
        <v>150</v>
      </c>
      <c r="G28" s="29" t="s">
        <v>86</v>
      </c>
      <c r="H28" s="156">
        <v>3</v>
      </c>
      <c r="I28" s="47">
        <f t="shared" ref="I28:I30" si="8">+F28*H28</f>
        <v>450</v>
      </c>
      <c r="J28" s="41">
        <v>0.5</v>
      </c>
      <c r="K28" s="41">
        <v>0.5</v>
      </c>
      <c r="L28" s="42">
        <f t="shared" si="6"/>
        <v>225</v>
      </c>
      <c r="M28" s="329">
        <v>900</v>
      </c>
      <c r="N28" s="42">
        <f t="shared" si="7"/>
        <v>225</v>
      </c>
      <c r="O28" s="128" t="s">
        <v>52</v>
      </c>
      <c r="P28" s="16"/>
      <c r="Q28" s="13"/>
      <c r="R28" s="15"/>
      <c r="S28" s="17"/>
      <c r="T28" s="15"/>
      <c r="U28" s="13"/>
      <c r="V28" s="9"/>
    </row>
    <row r="29" spans="1:22" ht="24.75" x14ac:dyDescent="0.25">
      <c r="A29" s="11" t="s">
        <v>248</v>
      </c>
      <c r="B29" s="137">
        <v>2</v>
      </c>
      <c r="C29" s="247" t="s">
        <v>382</v>
      </c>
      <c r="D29" s="159" t="s">
        <v>59</v>
      </c>
      <c r="E29" s="181" t="s">
        <v>56</v>
      </c>
      <c r="F29" s="36">
        <v>1500</v>
      </c>
      <c r="G29" s="307" t="s">
        <v>326</v>
      </c>
      <c r="H29" s="168">
        <v>7</v>
      </c>
      <c r="I29" s="47">
        <f t="shared" si="8"/>
        <v>10500</v>
      </c>
      <c r="J29" s="41">
        <v>0.5</v>
      </c>
      <c r="K29" s="41">
        <v>0.5</v>
      </c>
      <c r="L29" s="42">
        <f t="shared" si="6"/>
        <v>5250</v>
      </c>
      <c r="M29" s="42">
        <v>6000</v>
      </c>
      <c r="N29" s="42">
        <f t="shared" si="7"/>
        <v>5250</v>
      </c>
      <c r="O29" s="182" t="s">
        <v>48</v>
      </c>
      <c r="P29" s="16"/>
      <c r="Q29" s="15"/>
      <c r="R29" s="15"/>
      <c r="S29" s="13"/>
      <c r="T29" s="13"/>
      <c r="U29" s="13"/>
      <c r="V29" s="18"/>
    </row>
    <row r="30" spans="1:22" ht="30" customHeight="1" x14ac:dyDescent="0.25">
      <c r="A30" s="21" t="s">
        <v>249</v>
      </c>
      <c r="B30" s="137">
        <v>5</v>
      </c>
      <c r="C30" s="311" t="s">
        <v>387</v>
      </c>
      <c r="D30" s="305" t="s">
        <v>297</v>
      </c>
      <c r="E30" s="181" t="s">
        <v>49</v>
      </c>
      <c r="F30" s="138">
        <v>30098</v>
      </c>
      <c r="G30" s="37" t="s">
        <v>94</v>
      </c>
      <c r="H30" s="139">
        <v>5</v>
      </c>
      <c r="I30" s="140">
        <f t="shared" si="8"/>
        <v>150490</v>
      </c>
      <c r="J30" s="41">
        <v>0.5</v>
      </c>
      <c r="K30" s="41">
        <v>0.5</v>
      </c>
      <c r="L30" s="42">
        <f t="shared" si="6"/>
        <v>75245</v>
      </c>
      <c r="M30" s="42">
        <v>150490</v>
      </c>
      <c r="N30" s="42">
        <f t="shared" si="7"/>
        <v>75245</v>
      </c>
      <c r="O30" s="128" t="s">
        <v>55</v>
      </c>
      <c r="P30" s="16"/>
      <c r="Q30" s="24"/>
      <c r="R30" s="24"/>
      <c r="S30" s="13"/>
      <c r="T30" s="13"/>
      <c r="U30" s="15"/>
      <c r="V30" s="9"/>
    </row>
    <row r="31" spans="1:22" ht="38.25" x14ac:dyDescent="0.25">
      <c r="A31" s="11" t="s">
        <v>250</v>
      </c>
      <c r="B31" s="137">
        <v>5</v>
      </c>
      <c r="C31" s="212" t="s">
        <v>463</v>
      </c>
      <c r="D31" s="305" t="s">
        <v>304</v>
      </c>
      <c r="E31" s="123" t="s">
        <v>301</v>
      </c>
      <c r="F31" s="38" t="s">
        <v>36</v>
      </c>
      <c r="G31" s="38" t="s">
        <v>328</v>
      </c>
      <c r="H31" s="38" t="s">
        <v>83</v>
      </c>
      <c r="I31" s="47">
        <f>600+60*60</f>
        <v>4200</v>
      </c>
      <c r="J31" s="41">
        <v>0.5</v>
      </c>
      <c r="K31" s="41">
        <v>0.5</v>
      </c>
      <c r="L31" s="42">
        <f t="shared" si="6"/>
        <v>2100</v>
      </c>
      <c r="M31" s="42">
        <v>4200</v>
      </c>
      <c r="N31" s="42">
        <f t="shared" si="7"/>
        <v>2100</v>
      </c>
      <c r="O31" s="128" t="s">
        <v>48</v>
      </c>
      <c r="P31" s="17"/>
      <c r="Q31" s="13"/>
      <c r="R31" s="13"/>
      <c r="S31" s="13"/>
      <c r="T31" s="13"/>
      <c r="U31" s="17"/>
      <c r="V31" s="9"/>
    </row>
    <row r="32" spans="1:22" hidden="1" x14ac:dyDescent="0.25">
      <c r="A32" s="196"/>
      <c r="B32" s="48"/>
      <c r="C32" s="52" t="s">
        <v>108</v>
      </c>
      <c r="D32" s="12"/>
      <c r="E32" s="9"/>
      <c r="F32" s="152"/>
      <c r="G32" s="152"/>
      <c r="H32" s="152"/>
      <c r="I32" s="49"/>
      <c r="J32" s="149"/>
      <c r="K32" s="149"/>
      <c r="L32" s="150"/>
      <c r="M32" s="150"/>
      <c r="N32" s="150"/>
      <c r="O32" s="50"/>
      <c r="P32" s="51"/>
      <c r="Q32" s="151"/>
      <c r="R32" s="151"/>
      <c r="S32" s="151"/>
      <c r="T32" s="151"/>
      <c r="U32" s="51"/>
      <c r="V32" s="197"/>
    </row>
    <row r="33" spans="1:22" hidden="1" x14ac:dyDescent="0.25">
      <c r="A33" s="3"/>
      <c r="B33" s="190"/>
      <c r="C33" s="53" t="s">
        <v>109</v>
      </c>
      <c r="D33" s="8"/>
      <c r="E33" s="8"/>
      <c r="F33" s="153"/>
      <c r="G33" s="153"/>
      <c r="H33" s="153"/>
      <c r="I33" s="190"/>
      <c r="J33" s="190"/>
      <c r="K33" s="190"/>
      <c r="L33" s="190"/>
      <c r="M33" s="190"/>
      <c r="N33" s="190"/>
      <c r="O33" s="190"/>
      <c r="P33" s="190"/>
      <c r="Q33" s="190"/>
      <c r="R33" s="190"/>
      <c r="S33" s="190"/>
      <c r="T33" s="190"/>
      <c r="U33" s="190"/>
      <c r="V33" s="191"/>
    </row>
    <row r="34" spans="1:22" hidden="1" x14ac:dyDescent="0.25">
      <c r="A34" s="3"/>
      <c r="B34" s="190"/>
      <c r="C34" s="314" t="s">
        <v>110</v>
      </c>
      <c r="D34" s="315"/>
      <c r="E34" s="315"/>
      <c r="F34" s="316"/>
      <c r="G34" s="316"/>
      <c r="H34" s="316"/>
      <c r="I34" s="190"/>
      <c r="J34" s="190"/>
      <c r="K34" s="190"/>
      <c r="L34" s="190"/>
      <c r="M34" s="190"/>
      <c r="N34" s="190"/>
      <c r="O34" s="190"/>
      <c r="P34" s="190"/>
      <c r="Q34" s="190"/>
      <c r="R34" s="190"/>
      <c r="S34" s="190"/>
      <c r="T34" s="190"/>
      <c r="U34" s="190"/>
      <c r="V34" s="191"/>
    </row>
    <row r="35" spans="1:22" ht="28.5" customHeight="1" x14ac:dyDescent="0.25">
      <c r="A35" s="337" t="s">
        <v>447</v>
      </c>
      <c r="B35" s="336">
        <v>2</v>
      </c>
      <c r="C35" s="341" t="s">
        <v>440</v>
      </c>
      <c r="D35" s="325" t="s">
        <v>457</v>
      </c>
      <c r="E35" s="332" t="s">
        <v>56</v>
      </c>
      <c r="F35" s="153"/>
      <c r="G35" s="158" t="s">
        <v>92</v>
      </c>
      <c r="H35" s="333">
        <v>7</v>
      </c>
      <c r="I35" s="8"/>
      <c r="J35" s="8"/>
      <c r="K35" s="8"/>
      <c r="L35" s="8"/>
      <c r="M35" s="329">
        <v>0</v>
      </c>
      <c r="N35" s="334"/>
      <c r="O35" s="330" t="s">
        <v>48</v>
      </c>
      <c r="P35" s="10"/>
      <c r="Q35" s="10"/>
      <c r="R35" s="10"/>
      <c r="S35" s="10"/>
      <c r="T35" s="10"/>
      <c r="U35" s="10"/>
      <c r="V35" s="10"/>
    </row>
    <row r="36" spans="1:22" ht="7.5" customHeight="1" x14ac:dyDescent="0.25">
      <c r="A36" s="186"/>
      <c r="B36" s="187"/>
      <c r="C36" s="317"/>
      <c r="D36" s="317"/>
      <c r="E36" s="317"/>
      <c r="F36" s="317"/>
      <c r="G36" s="317"/>
      <c r="H36" s="317"/>
      <c r="I36" s="317"/>
      <c r="J36" s="317"/>
      <c r="K36" s="317"/>
      <c r="L36" s="317"/>
      <c r="M36" s="317"/>
      <c r="N36" s="317"/>
      <c r="O36" s="317"/>
      <c r="P36" s="317"/>
      <c r="Q36" s="317"/>
      <c r="R36" s="317"/>
      <c r="S36" s="317"/>
      <c r="T36" s="317"/>
      <c r="U36" s="317"/>
      <c r="V36" s="318"/>
    </row>
    <row r="37" spans="1:22" x14ac:dyDescent="0.25">
      <c r="A37" s="520" t="s">
        <v>429</v>
      </c>
      <c r="B37" s="521"/>
      <c r="C37" s="521"/>
      <c r="D37" s="521"/>
      <c r="E37" s="521"/>
      <c r="F37" s="521"/>
      <c r="G37" s="521"/>
      <c r="H37" s="521"/>
      <c r="I37" s="521"/>
      <c r="J37" s="521"/>
      <c r="K37" s="521"/>
      <c r="L37" s="521"/>
      <c r="M37" s="521"/>
      <c r="N37" s="521"/>
      <c r="O37" s="521"/>
      <c r="P37" s="521"/>
      <c r="Q37" s="521"/>
      <c r="R37" s="521"/>
      <c r="S37" s="521"/>
      <c r="T37" s="521"/>
      <c r="U37" s="521"/>
      <c r="V37" s="522"/>
    </row>
    <row r="38" spans="1:22" x14ac:dyDescent="0.25">
      <c r="A38" s="486" t="s">
        <v>38</v>
      </c>
      <c r="B38" s="309"/>
      <c r="C38" s="523" t="s">
        <v>39</v>
      </c>
      <c r="D38" s="515" t="s">
        <v>40</v>
      </c>
      <c r="E38" s="515" t="s">
        <v>41</v>
      </c>
      <c r="F38" s="515" t="s">
        <v>84</v>
      </c>
      <c r="G38" s="515" t="s">
        <v>85</v>
      </c>
      <c r="H38" s="515" t="s">
        <v>82</v>
      </c>
      <c r="I38" s="527" t="s">
        <v>89</v>
      </c>
      <c r="J38" s="515" t="s">
        <v>299</v>
      </c>
      <c r="K38" s="515" t="s">
        <v>90</v>
      </c>
      <c r="L38" s="515" t="s">
        <v>95</v>
      </c>
      <c r="M38" s="515" t="s">
        <v>95</v>
      </c>
      <c r="N38" s="515" t="s">
        <v>96</v>
      </c>
      <c r="O38" s="515" t="s">
        <v>42</v>
      </c>
      <c r="P38" s="549" t="s">
        <v>43</v>
      </c>
      <c r="Q38" s="550"/>
      <c r="R38" s="550"/>
      <c r="S38" s="550"/>
      <c r="T38" s="550"/>
      <c r="U38" s="550"/>
      <c r="V38" s="551"/>
    </row>
    <row r="39" spans="1:22" x14ac:dyDescent="0.25">
      <c r="A39" s="487"/>
      <c r="B39" s="310"/>
      <c r="C39" s="524"/>
      <c r="D39" s="516"/>
      <c r="E39" s="516"/>
      <c r="F39" s="516"/>
      <c r="G39" s="516"/>
      <c r="H39" s="516"/>
      <c r="I39" s="528"/>
      <c r="J39" s="516"/>
      <c r="K39" s="516"/>
      <c r="L39" s="516"/>
      <c r="M39" s="516"/>
      <c r="N39" s="516"/>
      <c r="O39" s="516"/>
      <c r="P39" s="185">
        <v>2025</v>
      </c>
      <c r="Q39" s="185">
        <v>2026</v>
      </c>
      <c r="R39" s="185">
        <v>2027</v>
      </c>
      <c r="S39" s="185">
        <v>2028</v>
      </c>
      <c r="T39" s="185">
        <v>2029</v>
      </c>
      <c r="U39" s="185">
        <v>2030</v>
      </c>
      <c r="V39" s="185">
        <v>2031</v>
      </c>
    </row>
    <row r="40" spans="1:22" ht="36.75" x14ac:dyDescent="0.25">
      <c r="A40" s="11" t="s">
        <v>251</v>
      </c>
      <c r="B40" s="137">
        <v>4</v>
      </c>
      <c r="C40" s="212" t="s">
        <v>464</v>
      </c>
      <c r="D40" s="159" t="s">
        <v>302</v>
      </c>
      <c r="E40" s="14" t="s">
        <v>45</v>
      </c>
      <c r="F40" s="36">
        <v>24000</v>
      </c>
      <c r="G40" s="26" t="s">
        <v>97</v>
      </c>
      <c r="H40" s="26">
        <v>4</v>
      </c>
      <c r="I40" s="47">
        <f>+F40*H40</f>
        <v>96000</v>
      </c>
      <c r="J40" s="41">
        <v>0.5</v>
      </c>
      <c r="K40" s="41">
        <v>0.5</v>
      </c>
      <c r="L40" s="42">
        <f>+I40*J40</f>
        <v>48000</v>
      </c>
      <c r="M40" s="329">
        <v>10000</v>
      </c>
      <c r="N40" s="42">
        <f>+I40*K40</f>
        <v>48000</v>
      </c>
      <c r="O40" s="128" t="s">
        <v>46</v>
      </c>
      <c r="P40" s="17"/>
      <c r="Q40" s="13"/>
      <c r="R40" s="348"/>
      <c r="S40" s="349"/>
      <c r="T40" s="348"/>
      <c r="U40" s="15"/>
      <c r="V40" s="9"/>
    </row>
    <row r="41" spans="1:22" ht="27.75" customHeight="1" x14ac:dyDescent="0.25">
      <c r="A41" s="11" t="s">
        <v>251</v>
      </c>
      <c r="B41" s="137">
        <v>4</v>
      </c>
      <c r="C41" s="270" t="s">
        <v>422</v>
      </c>
      <c r="D41" s="155" t="s">
        <v>303</v>
      </c>
      <c r="E41" s="14" t="s">
        <v>45</v>
      </c>
      <c r="F41" s="36">
        <v>36000</v>
      </c>
      <c r="G41" s="26" t="s">
        <v>326</v>
      </c>
      <c r="H41" s="26">
        <v>7</v>
      </c>
      <c r="I41" s="47">
        <f t="shared" ref="I41:I45" si="9">+F41*H41</f>
        <v>252000</v>
      </c>
      <c r="J41" s="41">
        <v>0.5</v>
      </c>
      <c r="K41" s="41">
        <v>0.5</v>
      </c>
      <c r="L41" s="42">
        <f t="shared" ref="L41:L45" si="10">+I41*J41</f>
        <v>126000</v>
      </c>
      <c r="M41" s="42">
        <v>216000</v>
      </c>
      <c r="N41" s="42">
        <f t="shared" ref="N41:N45" si="11">+I41*K41</f>
        <v>126000</v>
      </c>
      <c r="O41" s="128" t="s">
        <v>55</v>
      </c>
      <c r="P41" s="16"/>
      <c r="Q41" s="13"/>
      <c r="R41" s="13"/>
      <c r="S41" s="13"/>
      <c r="T41" s="13"/>
      <c r="U41" s="13"/>
      <c r="V41" s="18"/>
    </row>
    <row r="42" spans="1:22" ht="29.25" customHeight="1" x14ac:dyDescent="0.25">
      <c r="A42" s="11" t="s">
        <v>252</v>
      </c>
      <c r="B42" s="137">
        <v>3</v>
      </c>
      <c r="C42" s="241" t="s">
        <v>410</v>
      </c>
      <c r="D42" s="155" t="s">
        <v>300</v>
      </c>
      <c r="E42" s="14" t="s">
        <v>45</v>
      </c>
      <c r="F42" s="36">
        <v>3000</v>
      </c>
      <c r="G42" s="33" t="s">
        <v>98</v>
      </c>
      <c r="H42" s="26">
        <v>3</v>
      </c>
      <c r="I42" s="47">
        <f t="shared" si="9"/>
        <v>9000</v>
      </c>
      <c r="J42" s="41">
        <v>0.5</v>
      </c>
      <c r="K42" s="41">
        <v>0.5</v>
      </c>
      <c r="L42" s="42">
        <f t="shared" si="10"/>
        <v>4500</v>
      </c>
      <c r="M42" s="42">
        <v>9000</v>
      </c>
      <c r="N42" s="42">
        <f t="shared" si="11"/>
        <v>4500</v>
      </c>
      <c r="O42" s="128" t="s">
        <v>55</v>
      </c>
      <c r="P42" s="17"/>
      <c r="Q42" s="183"/>
      <c r="R42" s="13"/>
      <c r="S42" s="183"/>
      <c r="T42" s="13"/>
      <c r="U42" s="183"/>
      <c r="V42" s="184"/>
    </row>
    <row r="43" spans="1:22" ht="24.75" x14ac:dyDescent="0.25">
      <c r="A43" s="11" t="s">
        <v>252</v>
      </c>
      <c r="B43" s="137">
        <v>3</v>
      </c>
      <c r="C43" s="212" t="s">
        <v>414</v>
      </c>
      <c r="D43" s="155" t="s">
        <v>300</v>
      </c>
      <c r="E43" s="14" t="s">
        <v>49</v>
      </c>
      <c r="F43" s="31">
        <v>20400</v>
      </c>
      <c r="G43" s="33" t="s">
        <v>98</v>
      </c>
      <c r="H43" s="28">
        <v>1</v>
      </c>
      <c r="I43" s="47">
        <f t="shared" si="9"/>
        <v>20400</v>
      </c>
      <c r="J43" s="41">
        <v>0.5</v>
      </c>
      <c r="K43" s="41">
        <v>0.5</v>
      </c>
      <c r="L43" s="42">
        <f t="shared" si="10"/>
        <v>10200</v>
      </c>
      <c r="M43" s="42">
        <v>142800</v>
      </c>
      <c r="N43" s="42">
        <f t="shared" si="11"/>
        <v>10200</v>
      </c>
      <c r="O43" s="128" t="s">
        <v>46</v>
      </c>
      <c r="P43" s="13"/>
      <c r="Q43" s="17"/>
      <c r="R43" s="13"/>
      <c r="S43" s="13"/>
      <c r="T43" s="13"/>
      <c r="U43" s="13"/>
      <c r="V43" s="17"/>
    </row>
    <row r="44" spans="1:22" ht="36.75" x14ac:dyDescent="0.25">
      <c r="A44" s="11" t="s">
        <v>253</v>
      </c>
      <c r="B44" s="137">
        <v>2.4</v>
      </c>
      <c r="C44" s="312" t="s">
        <v>383</v>
      </c>
      <c r="D44" s="127" t="s">
        <v>63</v>
      </c>
      <c r="E44" s="14" t="s">
        <v>45</v>
      </c>
      <c r="F44" s="170">
        <f>(10000+40000+30000*7)*1.2</f>
        <v>312000</v>
      </c>
      <c r="G44" s="168" t="s">
        <v>97</v>
      </c>
      <c r="H44" s="26">
        <v>1</v>
      </c>
      <c r="I44" s="47">
        <f t="shared" si="9"/>
        <v>312000</v>
      </c>
      <c r="J44" s="41">
        <v>0.5</v>
      </c>
      <c r="K44" s="41">
        <v>0.5</v>
      </c>
      <c r="L44" s="42">
        <f t="shared" si="10"/>
        <v>156000</v>
      </c>
      <c r="M44" s="42">
        <v>312000</v>
      </c>
      <c r="N44" s="42">
        <f t="shared" si="11"/>
        <v>156000</v>
      </c>
      <c r="O44" s="128" t="s">
        <v>55</v>
      </c>
      <c r="P44" s="16"/>
      <c r="Q44" s="15"/>
      <c r="R44" s="13"/>
      <c r="S44" s="15"/>
      <c r="T44" s="15"/>
      <c r="U44" s="15"/>
      <c r="V44" s="19"/>
    </row>
    <row r="45" spans="1:22" ht="29.25" customHeight="1" x14ac:dyDescent="0.25">
      <c r="A45" s="21" t="s">
        <v>254</v>
      </c>
      <c r="B45" s="137">
        <v>2.4</v>
      </c>
      <c r="C45" s="279" t="s">
        <v>465</v>
      </c>
      <c r="D45" s="127" t="s">
        <v>349</v>
      </c>
      <c r="E45" s="181" t="s">
        <v>45</v>
      </c>
      <c r="F45" s="36">
        <v>30000</v>
      </c>
      <c r="G45" s="167" t="s">
        <v>324</v>
      </c>
      <c r="H45" s="158">
        <v>1</v>
      </c>
      <c r="I45" s="47">
        <f t="shared" si="9"/>
        <v>30000</v>
      </c>
      <c r="J45" s="41">
        <v>0.5</v>
      </c>
      <c r="K45" s="41">
        <v>0.5</v>
      </c>
      <c r="L45" s="42">
        <f t="shared" si="10"/>
        <v>15000</v>
      </c>
      <c r="M45" s="329">
        <v>10000</v>
      </c>
      <c r="N45" s="42">
        <f t="shared" si="11"/>
        <v>15000</v>
      </c>
      <c r="O45" s="12" t="s">
        <v>48</v>
      </c>
      <c r="P45" s="10"/>
      <c r="Q45" s="10"/>
      <c r="R45" s="10"/>
      <c r="S45" s="10"/>
      <c r="T45" s="347"/>
      <c r="U45" s="347"/>
      <c r="V45" s="347"/>
    </row>
    <row r="46" spans="1:22" hidden="1" x14ac:dyDescent="0.25">
      <c r="A46" s="3"/>
      <c r="B46" s="190"/>
      <c r="C46" s="190"/>
      <c r="D46" s="190"/>
      <c r="E46" s="190"/>
      <c r="F46" s="190"/>
      <c r="G46" s="190"/>
      <c r="H46" s="190"/>
      <c r="I46" s="190"/>
      <c r="J46" s="190"/>
      <c r="K46" s="190"/>
      <c r="L46" s="190"/>
      <c r="M46" s="190"/>
      <c r="N46" s="190"/>
      <c r="O46" s="190"/>
      <c r="P46" s="190"/>
      <c r="Q46" s="190"/>
      <c r="R46" s="190"/>
      <c r="S46" s="190"/>
      <c r="T46" s="190"/>
      <c r="U46" s="190"/>
      <c r="V46" s="191"/>
    </row>
    <row r="47" spans="1:22" ht="28.5" customHeight="1" x14ac:dyDescent="0.25">
      <c r="A47" s="337" t="s">
        <v>448</v>
      </c>
      <c r="B47" s="336">
        <v>2</v>
      </c>
      <c r="C47" s="341" t="s">
        <v>442</v>
      </c>
      <c r="D47" s="325" t="s">
        <v>456</v>
      </c>
      <c r="E47" s="332" t="s">
        <v>56</v>
      </c>
      <c r="F47" s="153"/>
      <c r="G47" s="158" t="s">
        <v>92</v>
      </c>
      <c r="H47" s="333">
        <v>7</v>
      </c>
      <c r="I47" s="8"/>
      <c r="J47" s="8"/>
      <c r="K47" s="8"/>
      <c r="L47" s="8"/>
      <c r="M47" s="329">
        <v>0</v>
      </c>
      <c r="N47" s="334"/>
      <c r="O47" s="330" t="s">
        <v>48</v>
      </c>
      <c r="P47" s="10"/>
      <c r="Q47" s="10"/>
      <c r="R47" s="10"/>
      <c r="S47" s="10"/>
      <c r="T47" s="10"/>
      <c r="U47" s="10"/>
      <c r="V47" s="10"/>
    </row>
    <row r="48" spans="1:22" ht="7.5" customHeight="1" x14ac:dyDescent="0.25">
      <c r="A48" s="200"/>
      <c r="B48" s="201"/>
      <c r="C48" s="201"/>
      <c r="D48" s="201"/>
      <c r="E48" s="201"/>
      <c r="F48" s="201"/>
      <c r="G48" s="201"/>
      <c r="H48" s="201"/>
      <c r="I48" s="201"/>
      <c r="J48" s="201"/>
      <c r="K48" s="201"/>
      <c r="L48" s="201"/>
      <c r="M48" s="201"/>
      <c r="N48" s="201"/>
      <c r="O48" s="201"/>
      <c r="P48" s="201"/>
      <c r="Q48" s="201"/>
      <c r="R48" s="201"/>
      <c r="S48" s="201"/>
      <c r="T48" s="201"/>
      <c r="U48" s="201"/>
      <c r="V48" s="202"/>
    </row>
    <row r="49" spans="1:22" x14ac:dyDescent="0.25">
      <c r="A49" s="552" t="s">
        <v>430</v>
      </c>
      <c r="B49" s="553"/>
      <c r="C49" s="553"/>
      <c r="D49" s="553"/>
      <c r="E49" s="553"/>
      <c r="F49" s="553"/>
      <c r="G49" s="553"/>
      <c r="H49" s="553"/>
      <c r="I49" s="553"/>
      <c r="J49" s="553"/>
      <c r="K49" s="553"/>
      <c r="L49" s="553"/>
      <c r="M49" s="553"/>
      <c r="N49" s="553"/>
      <c r="O49" s="553"/>
      <c r="P49" s="553"/>
      <c r="Q49" s="553"/>
      <c r="R49" s="553"/>
      <c r="S49" s="553"/>
      <c r="T49" s="553"/>
      <c r="U49" s="553"/>
      <c r="V49" s="554"/>
    </row>
    <row r="50" spans="1:22" x14ac:dyDescent="0.25">
      <c r="A50" s="486" t="s">
        <v>38</v>
      </c>
      <c r="B50" s="309"/>
      <c r="C50" s="555" t="s">
        <v>39</v>
      </c>
      <c r="D50" s="529" t="s">
        <v>40</v>
      </c>
      <c r="E50" s="529" t="s">
        <v>41</v>
      </c>
      <c r="F50" s="529" t="s">
        <v>84</v>
      </c>
      <c r="G50" s="529" t="s">
        <v>85</v>
      </c>
      <c r="H50" s="529" t="s">
        <v>82</v>
      </c>
      <c r="I50" s="537" t="s">
        <v>89</v>
      </c>
      <c r="J50" s="529" t="s">
        <v>299</v>
      </c>
      <c r="K50" s="529" t="s">
        <v>90</v>
      </c>
      <c r="L50" s="529" t="s">
        <v>95</v>
      </c>
      <c r="M50" s="529" t="s">
        <v>95</v>
      </c>
      <c r="N50" s="529" t="s">
        <v>96</v>
      </c>
      <c r="O50" s="529" t="s">
        <v>42</v>
      </c>
      <c r="P50" s="546" t="s">
        <v>43</v>
      </c>
      <c r="Q50" s="547"/>
      <c r="R50" s="547"/>
      <c r="S50" s="547"/>
      <c r="T50" s="547"/>
      <c r="U50" s="547"/>
      <c r="V50" s="548"/>
    </row>
    <row r="51" spans="1:22" x14ac:dyDescent="0.25">
      <c r="A51" s="487"/>
      <c r="B51" s="310"/>
      <c r="C51" s="556"/>
      <c r="D51" s="530"/>
      <c r="E51" s="530"/>
      <c r="F51" s="530"/>
      <c r="G51" s="530"/>
      <c r="H51" s="530"/>
      <c r="I51" s="538"/>
      <c r="J51" s="530"/>
      <c r="K51" s="530"/>
      <c r="L51" s="530"/>
      <c r="M51" s="530"/>
      <c r="N51" s="530"/>
      <c r="O51" s="530"/>
      <c r="P51" s="185">
        <v>2025</v>
      </c>
      <c r="Q51" s="185">
        <v>2026</v>
      </c>
      <c r="R51" s="185">
        <v>2027</v>
      </c>
      <c r="S51" s="185">
        <v>2028</v>
      </c>
      <c r="T51" s="185">
        <v>2029</v>
      </c>
      <c r="U51" s="185">
        <v>2030</v>
      </c>
      <c r="V51" s="185">
        <v>2031</v>
      </c>
    </row>
    <row r="52" spans="1:22" ht="25.5" x14ac:dyDescent="0.25">
      <c r="A52" s="11" t="s">
        <v>64</v>
      </c>
      <c r="B52" s="137">
        <v>1</v>
      </c>
      <c r="C52" s="241" t="s">
        <v>424</v>
      </c>
      <c r="D52" s="159" t="s">
        <v>300</v>
      </c>
      <c r="E52" s="14" t="s">
        <v>45</v>
      </c>
      <c r="F52" s="36">
        <v>50000</v>
      </c>
      <c r="G52" s="35" t="s">
        <v>100</v>
      </c>
      <c r="H52" s="28">
        <v>2</v>
      </c>
      <c r="I52" s="47">
        <f t="shared" ref="I52:I59" si="12">+F52*H52</f>
        <v>100000</v>
      </c>
      <c r="J52" s="41">
        <v>0.5</v>
      </c>
      <c r="K52" s="41">
        <v>0.5</v>
      </c>
      <c r="L52" s="42">
        <f t="shared" ref="L52:L59" si="13">+I52*J52</f>
        <v>50000</v>
      </c>
      <c r="M52" s="42">
        <v>100000</v>
      </c>
      <c r="N52" s="42">
        <f t="shared" ref="N52:N59" si="14">+I52*K52</f>
        <v>50000</v>
      </c>
      <c r="O52" s="128" t="s">
        <v>46</v>
      </c>
      <c r="P52" s="15"/>
      <c r="Q52" s="17"/>
      <c r="R52" s="14"/>
      <c r="S52" s="13"/>
      <c r="T52" s="14"/>
      <c r="U52" s="15"/>
      <c r="V52" s="16"/>
    </row>
    <row r="53" spans="1:22" ht="25.5" x14ac:dyDescent="0.25">
      <c r="A53" s="11" t="s">
        <v>65</v>
      </c>
      <c r="B53" s="137">
        <v>1</v>
      </c>
      <c r="C53" s="279" t="s">
        <v>425</v>
      </c>
      <c r="D53" s="159" t="s">
        <v>300</v>
      </c>
      <c r="E53" s="14" t="s">
        <v>56</v>
      </c>
      <c r="F53" s="30">
        <v>300</v>
      </c>
      <c r="G53" s="306" t="s">
        <v>99</v>
      </c>
      <c r="H53" s="44">
        <v>2</v>
      </c>
      <c r="I53" s="47">
        <f t="shared" si="12"/>
        <v>600</v>
      </c>
      <c r="J53" s="41">
        <v>0.5</v>
      </c>
      <c r="K53" s="41">
        <v>0.5</v>
      </c>
      <c r="L53" s="42">
        <f t="shared" si="13"/>
        <v>300</v>
      </c>
      <c r="M53" s="42">
        <v>600</v>
      </c>
      <c r="N53" s="42">
        <f t="shared" si="14"/>
        <v>300</v>
      </c>
      <c r="O53" s="128" t="s">
        <v>46</v>
      </c>
      <c r="P53" s="17"/>
      <c r="Q53" s="15"/>
      <c r="R53" s="13"/>
      <c r="S53" s="12"/>
      <c r="T53" s="14"/>
      <c r="U53" s="15"/>
      <c r="V53" s="9"/>
    </row>
    <row r="54" spans="1:22" ht="28.5" customHeight="1" x14ac:dyDescent="0.25">
      <c r="A54" s="21" t="s">
        <v>255</v>
      </c>
      <c r="B54" s="137">
        <v>2</v>
      </c>
      <c r="C54" s="241" t="s">
        <v>466</v>
      </c>
      <c r="D54" s="159" t="s">
        <v>300</v>
      </c>
      <c r="E54" s="14" t="s">
        <v>49</v>
      </c>
      <c r="F54" s="43">
        <v>72000</v>
      </c>
      <c r="G54" s="171" t="s">
        <v>330</v>
      </c>
      <c r="H54" s="46">
        <v>1</v>
      </c>
      <c r="I54" s="47">
        <f t="shared" si="12"/>
        <v>72000</v>
      </c>
      <c r="J54" s="41">
        <v>0.5</v>
      </c>
      <c r="K54" s="41">
        <v>0.5</v>
      </c>
      <c r="L54" s="42">
        <f t="shared" si="13"/>
        <v>36000</v>
      </c>
      <c r="M54" s="42">
        <v>72000</v>
      </c>
      <c r="N54" s="42">
        <f t="shared" si="14"/>
        <v>36000</v>
      </c>
      <c r="O54" s="128" t="s">
        <v>46</v>
      </c>
      <c r="P54" s="25"/>
      <c r="Q54" s="13"/>
      <c r="R54" s="13"/>
      <c r="S54" s="15"/>
      <c r="T54" s="14"/>
      <c r="U54" s="14"/>
      <c r="V54" s="9"/>
    </row>
    <row r="55" spans="1:22" ht="38.25" x14ac:dyDescent="0.25">
      <c r="A55" s="147" t="s">
        <v>68</v>
      </c>
      <c r="B55" s="148">
        <v>3</v>
      </c>
      <c r="C55" s="313" t="s">
        <v>467</v>
      </c>
      <c r="D55" s="305" t="s">
        <v>305</v>
      </c>
      <c r="E55" s="14" t="s">
        <v>49</v>
      </c>
      <c r="F55" s="32" t="s">
        <v>70</v>
      </c>
      <c r="G55" s="160" t="s">
        <v>91</v>
      </c>
      <c r="H55" s="46">
        <v>2</v>
      </c>
      <c r="I55" s="47">
        <f>(170000+6000)*2</f>
        <v>352000</v>
      </c>
      <c r="J55" s="41">
        <v>0.5</v>
      </c>
      <c r="K55" s="41">
        <v>0.5</v>
      </c>
      <c r="L55" s="42">
        <f t="shared" si="13"/>
        <v>176000</v>
      </c>
      <c r="M55" s="42">
        <v>352000</v>
      </c>
      <c r="N55" s="42">
        <f t="shared" si="14"/>
        <v>176000</v>
      </c>
      <c r="O55" s="128" t="s">
        <v>55</v>
      </c>
      <c r="P55" s="25"/>
      <c r="Q55" s="24"/>
      <c r="R55" s="13"/>
      <c r="S55" s="13"/>
      <c r="T55" s="13"/>
      <c r="U55" s="13"/>
      <c r="V55" s="18"/>
    </row>
    <row r="56" spans="1:22" ht="24" x14ac:dyDescent="0.25">
      <c r="A56" s="11" t="s">
        <v>68</v>
      </c>
      <c r="B56" s="137">
        <v>2</v>
      </c>
      <c r="C56" s="311" t="s">
        <v>445</v>
      </c>
      <c r="D56" s="350" t="s">
        <v>296</v>
      </c>
      <c r="E56" s="14" t="s">
        <v>45</v>
      </c>
      <c r="F56" s="32">
        <v>300</v>
      </c>
      <c r="G56" s="34" t="s">
        <v>331</v>
      </c>
      <c r="H56" s="46">
        <v>10</v>
      </c>
      <c r="I56" s="47">
        <f t="shared" si="12"/>
        <v>3000</v>
      </c>
      <c r="J56" s="41">
        <v>0.5</v>
      </c>
      <c r="K56" s="41">
        <v>0.5</v>
      </c>
      <c r="L56" s="42">
        <f t="shared" si="13"/>
        <v>1500</v>
      </c>
      <c r="M56" s="42">
        <v>3000</v>
      </c>
      <c r="N56" s="42">
        <f t="shared" si="14"/>
        <v>1500</v>
      </c>
      <c r="O56" s="128" t="s">
        <v>55</v>
      </c>
      <c r="P56" s="9"/>
      <c r="Q56" s="18"/>
      <c r="R56" s="18"/>
      <c r="S56" s="9"/>
      <c r="T56" s="9"/>
      <c r="U56" s="9"/>
      <c r="V56" s="9"/>
    </row>
    <row r="57" spans="1:22" ht="27" customHeight="1" x14ac:dyDescent="0.25">
      <c r="A57" s="11" t="s">
        <v>71</v>
      </c>
      <c r="B57" s="137">
        <v>3</v>
      </c>
      <c r="C57" s="241" t="s">
        <v>390</v>
      </c>
      <c r="D57" s="305" t="s">
        <v>297</v>
      </c>
      <c r="E57" s="14" t="s">
        <v>49</v>
      </c>
      <c r="F57" s="43">
        <v>5000</v>
      </c>
      <c r="G57" s="33" t="s">
        <v>101</v>
      </c>
      <c r="H57" s="44">
        <v>1</v>
      </c>
      <c r="I57" s="47">
        <f t="shared" si="12"/>
        <v>5000</v>
      </c>
      <c r="J57" s="41">
        <v>0.5</v>
      </c>
      <c r="K57" s="41">
        <v>0.5</v>
      </c>
      <c r="L57" s="42">
        <f t="shared" si="13"/>
        <v>2500</v>
      </c>
      <c r="M57" s="42">
        <v>5000</v>
      </c>
      <c r="N57" s="42">
        <f t="shared" si="14"/>
        <v>2500</v>
      </c>
      <c r="O57" s="128" t="s">
        <v>55</v>
      </c>
      <c r="P57" s="12"/>
      <c r="Q57" s="14"/>
      <c r="R57" s="25"/>
      <c r="S57" s="13"/>
      <c r="T57" s="13"/>
      <c r="U57" s="15"/>
      <c r="V57" s="9"/>
    </row>
    <row r="58" spans="1:22" ht="16.899999999999999" customHeight="1" x14ac:dyDescent="0.25">
      <c r="A58" s="531" t="s">
        <v>68</v>
      </c>
      <c r="B58" s="533">
        <v>5</v>
      </c>
      <c r="C58" s="560" t="s">
        <v>455</v>
      </c>
      <c r="D58" s="413" t="s">
        <v>306</v>
      </c>
      <c r="E58" s="536" t="s">
        <v>49</v>
      </c>
      <c r="F58" s="45">
        <v>1000</v>
      </c>
      <c r="G58" s="26" t="s">
        <v>102</v>
      </c>
      <c r="H58" s="44">
        <v>60</v>
      </c>
      <c r="I58" s="47">
        <f t="shared" si="12"/>
        <v>60000</v>
      </c>
      <c r="J58" s="41">
        <v>0.5</v>
      </c>
      <c r="K58" s="41">
        <v>0.5</v>
      </c>
      <c r="L58" s="42">
        <f t="shared" si="13"/>
        <v>30000</v>
      </c>
      <c r="M58" s="539">
        <v>235000</v>
      </c>
      <c r="N58" s="42">
        <f t="shared" si="14"/>
        <v>30000</v>
      </c>
      <c r="O58" s="545" t="s">
        <v>48</v>
      </c>
      <c r="P58" s="541"/>
      <c r="Q58" s="542"/>
      <c r="R58" s="543"/>
      <c r="S58" s="543"/>
      <c r="T58" s="544"/>
      <c r="U58" s="541"/>
      <c r="V58" s="541"/>
    </row>
    <row r="59" spans="1:22" ht="18" customHeight="1" x14ac:dyDescent="0.25">
      <c r="A59" s="532"/>
      <c r="B59" s="534"/>
      <c r="C59" s="560"/>
      <c r="D59" s="413"/>
      <c r="E59" s="536"/>
      <c r="F59" s="45">
        <v>2500</v>
      </c>
      <c r="G59" s="26" t="s">
        <v>103</v>
      </c>
      <c r="H59" s="54">
        <v>70</v>
      </c>
      <c r="I59" s="47">
        <f t="shared" si="12"/>
        <v>175000</v>
      </c>
      <c r="J59" s="41">
        <v>0.5</v>
      </c>
      <c r="K59" s="41">
        <v>0.5</v>
      </c>
      <c r="L59" s="42">
        <f t="shared" si="13"/>
        <v>87500</v>
      </c>
      <c r="M59" s="540"/>
      <c r="N59" s="42">
        <f t="shared" si="14"/>
        <v>87500</v>
      </c>
      <c r="O59" s="545"/>
      <c r="P59" s="541"/>
      <c r="Q59" s="542"/>
      <c r="R59" s="543"/>
      <c r="S59" s="543"/>
      <c r="T59" s="544"/>
      <c r="U59" s="541"/>
      <c r="V59" s="541"/>
    </row>
  </sheetData>
  <mergeCells count="95">
    <mergeCell ref="A2:V2"/>
    <mergeCell ref="A3:A4"/>
    <mergeCell ref="B3:B4"/>
    <mergeCell ref="C3:C4"/>
    <mergeCell ref="D3:D4"/>
    <mergeCell ref="E3:E4"/>
    <mergeCell ref="F3:F4"/>
    <mergeCell ref="G3:G4"/>
    <mergeCell ref="H3:H4"/>
    <mergeCell ref="I3:I4"/>
    <mergeCell ref="P3:V3"/>
    <mergeCell ref="J3:J4"/>
    <mergeCell ref="K3:K4"/>
    <mergeCell ref="L3:L4"/>
    <mergeCell ref="M3:M4"/>
    <mergeCell ref="N3:N4"/>
    <mergeCell ref="A12:V12"/>
    <mergeCell ref="A13:A14"/>
    <mergeCell ref="C13:C14"/>
    <mergeCell ref="D13:D14"/>
    <mergeCell ref="E13:E14"/>
    <mergeCell ref="F13:F14"/>
    <mergeCell ref="G13:G14"/>
    <mergeCell ref="H13:H14"/>
    <mergeCell ref="I13:I14"/>
    <mergeCell ref="O13:O14"/>
    <mergeCell ref="O3:O4"/>
    <mergeCell ref="P13:V13"/>
    <mergeCell ref="A24:V24"/>
    <mergeCell ref="A25:A26"/>
    <mergeCell ref="C25:C26"/>
    <mergeCell ref="D25:D26"/>
    <mergeCell ref="E25:E26"/>
    <mergeCell ref="F25:F26"/>
    <mergeCell ref="G25:G26"/>
    <mergeCell ref="H25:H26"/>
    <mergeCell ref="I25:I26"/>
    <mergeCell ref="J13:J14"/>
    <mergeCell ref="K13:K14"/>
    <mergeCell ref="L13:L14"/>
    <mergeCell ref="M13:M14"/>
    <mergeCell ref="N13:N14"/>
    <mergeCell ref="P25:V25"/>
    <mergeCell ref="A37:V37"/>
    <mergeCell ref="A38:A39"/>
    <mergeCell ref="C38:C39"/>
    <mergeCell ref="D38:D39"/>
    <mergeCell ref="E38:E39"/>
    <mergeCell ref="F38:F39"/>
    <mergeCell ref="G38:G39"/>
    <mergeCell ref="H38:H39"/>
    <mergeCell ref="I38:I39"/>
    <mergeCell ref="J25:J26"/>
    <mergeCell ref="K25:K26"/>
    <mergeCell ref="L25:L26"/>
    <mergeCell ref="M25:M26"/>
    <mergeCell ref="N25:N26"/>
    <mergeCell ref="O25:O26"/>
    <mergeCell ref="P38:V38"/>
    <mergeCell ref="A49:V49"/>
    <mergeCell ref="A50:A51"/>
    <mergeCell ref="C50:C51"/>
    <mergeCell ref="D50:D51"/>
    <mergeCell ref="E50:E51"/>
    <mergeCell ref="F50:F51"/>
    <mergeCell ref="G50:G51"/>
    <mergeCell ref="H50:H51"/>
    <mergeCell ref="I50:I51"/>
    <mergeCell ref="J38:J39"/>
    <mergeCell ref="K38:K39"/>
    <mergeCell ref="L38:L39"/>
    <mergeCell ref="M38:M39"/>
    <mergeCell ref="N38:N39"/>
    <mergeCell ref="O38:O39"/>
    <mergeCell ref="P50:V50"/>
    <mergeCell ref="A58:A59"/>
    <mergeCell ref="B58:B59"/>
    <mergeCell ref="C58:C59"/>
    <mergeCell ref="D58:D59"/>
    <mergeCell ref="E58:E59"/>
    <mergeCell ref="M58:M59"/>
    <mergeCell ref="O58:O59"/>
    <mergeCell ref="P58:P59"/>
    <mergeCell ref="Q58:Q59"/>
    <mergeCell ref="J50:J51"/>
    <mergeCell ref="K50:K51"/>
    <mergeCell ref="L50:L51"/>
    <mergeCell ref="M50:M51"/>
    <mergeCell ref="N50:N51"/>
    <mergeCell ref="O50:O51"/>
    <mergeCell ref="R58:R59"/>
    <mergeCell ref="S58:S59"/>
    <mergeCell ref="T58:T59"/>
    <mergeCell ref="U58:U59"/>
    <mergeCell ref="V58:V59"/>
  </mergeCells>
  <pageMargins left="0.7" right="0.7" top="0.75" bottom="0.75" header="0.3" footer="0.3"/>
  <pageSetup paperSize="9" orientation="portrait" horizontalDpi="200" verticalDpi="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8FAE-2070-48C1-8D58-2918A0A0C887}">
  <sheetPr>
    <tabColor rgb="FF92D050"/>
  </sheetPr>
  <dimension ref="A1:V59"/>
  <sheetViews>
    <sheetView tabSelected="1" topLeftCell="C1" workbookViewId="0">
      <selection activeCell="W2" sqref="W2"/>
    </sheetView>
  </sheetViews>
  <sheetFormatPr defaultRowHeight="15" x14ac:dyDescent="0.25"/>
  <cols>
    <col min="1" max="2" width="9.140625" hidden="1" customWidth="1"/>
    <col min="3" max="3" width="72.85546875" customWidth="1"/>
    <col min="4" max="4" width="23.5703125" customWidth="1"/>
    <col min="5" max="5" width="10.5703125" customWidth="1"/>
    <col min="6" max="6" width="19" hidden="1" customWidth="1"/>
    <col min="7" max="7" width="12.85546875" hidden="1" customWidth="1"/>
    <col min="8" max="8" width="0" hidden="1" customWidth="1"/>
    <col min="9" max="9" width="14.7109375" hidden="1" customWidth="1"/>
    <col min="10" max="10" width="11.28515625" hidden="1" customWidth="1"/>
    <col min="11" max="11" width="10.7109375" hidden="1" customWidth="1"/>
    <col min="12" max="12" width="12.5703125" hidden="1" customWidth="1"/>
    <col min="13" max="13" width="12.5703125" customWidth="1"/>
    <col min="14" max="14" width="11.85546875" hidden="1" customWidth="1"/>
    <col min="15" max="15" width="14.42578125" customWidth="1"/>
  </cols>
  <sheetData>
    <row r="1" spans="1:22" ht="7.5" customHeight="1" x14ac:dyDescent="0.25">
      <c r="A1" s="561"/>
      <c r="B1" s="562"/>
      <c r="C1" s="563"/>
      <c r="D1" s="563"/>
      <c r="E1" s="563"/>
      <c r="F1" s="563"/>
      <c r="G1" s="563"/>
      <c r="H1" s="563"/>
      <c r="I1" s="563"/>
      <c r="J1" s="563"/>
      <c r="K1" s="563"/>
      <c r="L1" s="563"/>
      <c r="M1" s="563"/>
      <c r="N1" s="563"/>
      <c r="O1" s="563"/>
      <c r="P1" s="563"/>
      <c r="Q1" s="563"/>
      <c r="R1" s="563"/>
      <c r="S1" s="563"/>
      <c r="T1" s="563"/>
      <c r="U1" s="563"/>
      <c r="V1" s="564"/>
    </row>
    <row r="2" spans="1:22" x14ac:dyDescent="0.25">
      <c r="A2" s="565" t="s">
        <v>426</v>
      </c>
      <c r="B2" s="566"/>
      <c r="C2" s="566"/>
      <c r="D2" s="566"/>
      <c r="E2" s="566"/>
      <c r="F2" s="566"/>
      <c r="G2" s="566"/>
      <c r="H2" s="566"/>
      <c r="I2" s="566"/>
      <c r="J2" s="566"/>
      <c r="K2" s="566"/>
      <c r="L2" s="566"/>
      <c r="M2" s="566"/>
      <c r="N2" s="566"/>
      <c r="O2" s="566"/>
      <c r="P2" s="566"/>
      <c r="Q2" s="566"/>
      <c r="R2" s="566"/>
      <c r="S2" s="566"/>
      <c r="T2" s="566"/>
      <c r="U2" s="566"/>
      <c r="V2" s="567"/>
    </row>
    <row r="3" spans="1:22" x14ac:dyDescent="0.25">
      <c r="A3" s="568" t="s">
        <v>38</v>
      </c>
      <c r="B3" s="568" t="s">
        <v>256</v>
      </c>
      <c r="C3" s="494" t="s">
        <v>39</v>
      </c>
      <c r="D3" s="494" t="s">
        <v>40</v>
      </c>
      <c r="E3" s="494" t="s">
        <v>41</v>
      </c>
      <c r="F3" s="494" t="s">
        <v>84</v>
      </c>
      <c r="G3" s="494" t="s">
        <v>85</v>
      </c>
      <c r="H3" s="494" t="s">
        <v>82</v>
      </c>
      <c r="I3" s="494" t="s">
        <v>106</v>
      </c>
      <c r="J3" s="494" t="s">
        <v>105</v>
      </c>
      <c r="K3" s="494" t="s">
        <v>104</v>
      </c>
      <c r="L3" s="494" t="s">
        <v>95</v>
      </c>
      <c r="M3" s="494" t="s">
        <v>486</v>
      </c>
      <c r="N3" s="494" t="s">
        <v>96</v>
      </c>
      <c r="O3" s="494" t="s">
        <v>42</v>
      </c>
      <c r="P3" s="689" t="s">
        <v>107</v>
      </c>
      <c r="Q3" s="690"/>
      <c r="R3" s="690"/>
      <c r="S3" s="690"/>
      <c r="T3" s="690"/>
      <c r="U3" s="690"/>
      <c r="V3" s="691"/>
    </row>
    <row r="4" spans="1:22" x14ac:dyDescent="0.25">
      <c r="A4" s="569"/>
      <c r="B4" s="569"/>
      <c r="C4" s="495"/>
      <c r="D4" s="495"/>
      <c r="E4" s="495"/>
      <c r="F4" s="495"/>
      <c r="G4" s="495"/>
      <c r="H4" s="495"/>
      <c r="I4" s="495"/>
      <c r="J4" s="495"/>
      <c r="K4" s="495"/>
      <c r="L4" s="495"/>
      <c r="M4" s="495"/>
      <c r="N4" s="495"/>
      <c r="O4" s="495"/>
      <c r="P4" s="674">
        <v>2025</v>
      </c>
      <c r="Q4" s="674">
        <v>2026</v>
      </c>
      <c r="R4" s="674">
        <v>2027</v>
      </c>
      <c r="S4" s="674">
        <v>2028</v>
      </c>
      <c r="T4" s="674">
        <v>2029</v>
      </c>
      <c r="U4" s="674">
        <v>2030</v>
      </c>
      <c r="V4" s="674">
        <v>2031</v>
      </c>
    </row>
    <row r="5" spans="1:22" ht="29.25" customHeight="1" x14ac:dyDescent="0.25">
      <c r="A5" s="21" t="s">
        <v>127</v>
      </c>
      <c r="B5" s="570" t="s">
        <v>262</v>
      </c>
      <c r="C5" s="645" t="s">
        <v>431</v>
      </c>
      <c r="D5" s="652" t="s">
        <v>457</v>
      </c>
      <c r="E5" s="688" t="s">
        <v>56</v>
      </c>
      <c r="F5" s="572"/>
      <c r="G5" s="648" t="s">
        <v>92</v>
      </c>
      <c r="H5" s="572">
        <v>7</v>
      </c>
      <c r="I5" s="572"/>
      <c r="J5" s="572"/>
      <c r="K5" s="572"/>
      <c r="L5" s="572"/>
      <c r="M5" s="651">
        <v>0</v>
      </c>
      <c r="N5" s="572"/>
      <c r="O5" s="646" t="s">
        <v>48</v>
      </c>
      <c r="P5" s="331"/>
      <c r="Q5" s="331"/>
      <c r="R5" s="331"/>
      <c r="S5" s="331"/>
      <c r="T5" s="331"/>
      <c r="U5" s="331"/>
      <c r="V5" s="331"/>
    </row>
    <row r="6" spans="1:22" ht="28.5" customHeight="1" x14ac:dyDescent="0.25">
      <c r="A6" s="21" t="s">
        <v>127</v>
      </c>
      <c r="B6" s="573" t="s">
        <v>262</v>
      </c>
      <c r="C6" s="638" t="s">
        <v>473</v>
      </c>
      <c r="D6" s="351" t="s">
        <v>241</v>
      </c>
      <c r="E6" s="224" t="s">
        <v>56</v>
      </c>
      <c r="F6" s="686">
        <v>0</v>
      </c>
      <c r="G6" s="648" t="s">
        <v>92</v>
      </c>
      <c r="H6" s="648">
        <v>7</v>
      </c>
      <c r="I6" s="590">
        <v>0</v>
      </c>
      <c r="J6" s="650">
        <v>0.5</v>
      </c>
      <c r="K6" s="650">
        <v>0.5</v>
      </c>
      <c r="L6" s="651">
        <f t="shared" ref="L6:L7" si="0">+I6*J6</f>
        <v>0</v>
      </c>
      <c r="M6" s="651">
        <v>0</v>
      </c>
      <c r="N6" s="651">
        <f t="shared" ref="N6:N7" si="1">+I6*K6</f>
        <v>0</v>
      </c>
      <c r="O6" s="646" t="s">
        <v>48</v>
      </c>
      <c r="P6" s="574"/>
      <c r="Q6" s="575"/>
      <c r="R6" s="574"/>
      <c r="S6" s="574"/>
      <c r="T6" s="574"/>
      <c r="U6" s="574"/>
      <c r="V6" s="576"/>
    </row>
    <row r="7" spans="1:22" ht="29.25" customHeight="1" x14ac:dyDescent="0.25">
      <c r="A7" s="21" t="s">
        <v>134</v>
      </c>
      <c r="B7" s="570" t="s">
        <v>262</v>
      </c>
      <c r="C7" s="638" t="s">
        <v>433</v>
      </c>
      <c r="D7" s="351" t="s">
        <v>240</v>
      </c>
      <c r="E7" s="224" t="s">
        <v>56</v>
      </c>
      <c r="F7" s="686">
        <v>1500</v>
      </c>
      <c r="G7" s="648" t="s">
        <v>92</v>
      </c>
      <c r="H7" s="648">
        <v>7</v>
      </c>
      <c r="I7" s="590">
        <f t="shared" ref="I7" si="2">+F7*H7</f>
        <v>10500</v>
      </c>
      <c r="J7" s="650">
        <v>1</v>
      </c>
      <c r="K7" s="650">
        <v>0</v>
      </c>
      <c r="L7" s="651">
        <f t="shared" si="0"/>
        <v>10500</v>
      </c>
      <c r="M7" s="651">
        <v>10500</v>
      </c>
      <c r="N7" s="651">
        <f t="shared" si="1"/>
        <v>0</v>
      </c>
      <c r="O7" s="646" t="s">
        <v>48</v>
      </c>
      <c r="P7" s="574"/>
      <c r="Q7" s="575"/>
      <c r="R7" s="574"/>
      <c r="S7" s="574"/>
      <c r="T7" s="574"/>
      <c r="U7" s="574"/>
      <c r="V7" s="576"/>
    </row>
    <row r="8" spans="1:22" hidden="1" x14ac:dyDescent="0.25">
      <c r="A8" s="577"/>
      <c r="B8" s="578"/>
      <c r="C8" s="578"/>
      <c r="D8" s="579"/>
      <c r="E8" s="579"/>
      <c r="F8" s="579"/>
      <c r="G8" s="579"/>
      <c r="H8" s="579"/>
      <c r="I8" s="579"/>
      <c r="J8" s="579"/>
      <c r="K8" s="579"/>
      <c r="L8" s="579"/>
      <c r="M8" s="579"/>
      <c r="N8" s="579"/>
      <c r="O8" s="579"/>
      <c r="P8" s="578"/>
      <c r="Q8" s="578"/>
      <c r="R8" s="578"/>
      <c r="S8" s="578"/>
      <c r="T8" s="578"/>
      <c r="U8" s="578"/>
      <c r="V8" s="580"/>
    </row>
    <row r="9" spans="1:22" ht="29.25" customHeight="1" x14ac:dyDescent="0.25">
      <c r="A9" s="21" t="s">
        <v>134</v>
      </c>
      <c r="B9" s="570" t="s">
        <v>262</v>
      </c>
      <c r="C9" s="645" t="s">
        <v>461</v>
      </c>
      <c r="D9" s="652" t="s">
        <v>457</v>
      </c>
      <c r="E9" s="667" t="s">
        <v>56</v>
      </c>
      <c r="F9" s="663"/>
      <c r="G9" s="648" t="s">
        <v>92</v>
      </c>
      <c r="H9" s="668">
        <v>7</v>
      </c>
      <c r="I9" s="663"/>
      <c r="J9" s="579"/>
      <c r="K9" s="579"/>
      <c r="L9" s="579"/>
      <c r="M9" s="651">
        <v>0</v>
      </c>
      <c r="N9" s="579"/>
      <c r="O9" s="646" t="s">
        <v>48</v>
      </c>
      <c r="P9" s="582"/>
      <c r="Q9" s="582"/>
      <c r="R9" s="582"/>
      <c r="S9" s="582"/>
      <c r="T9" s="582"/>
      <c r="U9" s="582"/>
      <c r="V9" s="582"/>
    </row>
    <row r="10" spans="1:22" ht="28.5" customHeight="1" x14ac:dyDescent="0.25">
      <c r="A10" s="21" t="s">
        <v>134</v>
      </c>
      <c r="B10" s="570" t="s">
        <v>262</v>
      </c>
      <c r="C10" s="645" t="s">
        <v>435</v>
      </c>
      <c r="D10" s="652" t="s">
        <v>457</v>
      </c>
      <c r="E10" s="667" t="s">
        <v>56</v>
      </c>
      <c r="F10" s="663"/>
      <c r="G10" s="648" t="s">
        <v>92</v>
      </c>
      <c r="H10" s="668">
        <v>7</v>
      </c>
      <c r="I10" s="663"/>
      <c r="J10" s="579"/>
      <c r="K10" s="579"/>
      <c r="L10" s="579"/>
      <c r="M10" s="651">
        <v>0</v>
      </c>
      <c r="N10" s="579"/>
      <c r="O10" s="646" t="s">
        <v>48</v>
      </c>
      <c r="P10" s="582"/>
      <c r="Q10" s="582"/>
      <c r="R10" s="582"/>
      <c r="S10" s="582"/>
      <c r="T10" s="582"/>
      <c r="U10" s="582"/>
      <c r="V10" s="582"/>
    </row>
    <row r="11" spans="1:22" ht="7.5" customHeight="1" x14ac:dyDescent="0.25">
      <c r="A11" s="577"/>
      <c r="B11" s="578"/>
      <c r="C11" s="583"/>
      <c r="D11" s="583"/>
      <c r="E11" s="583"/>
      <c r="F11" s="583"/>
      <c r="G11" s="583"/>
      <c r="H11" s="583"/>
      <c r="I11" s="583"/>
      <c r="J11" s="583"/>
      <c r="K11" s="583"/>
      <c r="L11" s="583"/>
      <c r="M11" s="583"/>
      <c r="N11" s="583"/>
      <c r="O11" s="583"/>
      <c r="P11" s="583"/>
      <c r="Q11" s="583"/>
      <c r="R11" s="583"/>
      <c r="S11" s="583"/>
      <c r="T11" s="583"/>
      <c r="U11" s="583"/>
      <c r="V11" s="584"/>
    </row>
    <row r="12" spans="1:22" x14ac:dyDescent="0.25">
      <c r="A12" s="585" t="s">
        <v>427</v>
      </c>
      <c r="B12" s="586"/>
      <c r="C12" s="586"/>
      <c r="D12" s="586"/>
      <c r="E12" s="586"/>
      <c r="F12" s="586"/>
      <c r="G12" s="586"/>
      <c r="H12" s="586"/>
      <c r="I12" s="586"/>
      <c r="J12" s="586"/>
      <c r="K12" s="586"/>
      <c r="L12" s="586"/>
      <c r="M12" s="586"/>
      <c r="N12" s="586"/>
      <c r="O12" s="586"/>
      <c r="P12" s="586"/>
      <c r="Q12" s="586"/>
      <c r="R12" s="586"/>
      <c r="S12" s="586"/>
      <c r="T12" s="586"/>
      <c r="U12" s="586"/>
      <c r="V12" s="587"/>
    </row>
    <row r="13" spans="1:22" x14ac:dyDescent="0.25">
      <c r="A13" s="568" t="s">
        <v>38</v>
      </c>
      <c r="B13" s="588"/>
      <c r="C13" s="506" t="s">
        <v>39</v>
      </c>
      <c r="D13" s="506" t="s">
        <v>40</v>
      </c>
      <c r="E13" s="506" t="s">
        <v>41</v>
      </c>
      <c r="F13" s="506" t="s">
        <v>84</v>
      </c>
      <c r="G13" s="506" t="s">
        <v>85</v>
      </c>
      <c r="H13" s="506" t="s">
        <v>82</v>
      </c>
      <c r="I13" s="506" t="s">
        <v>106</v>
      </c>
      <c r="J13" s="506" t="s">
        <v>105</v>
      </c>
      <c r="K13" s="506" t="s">
        <v>104</v>
      </c>
      <c r="L13" s="506" t="s">
        <v>95</v>
      </c>
      <c r="M13" s="506" t="s">
        <v>486</v>
      </c>
      <c r="N13" s="506" t="s">
        <v>96</v>
      </c>
      <c r="O13" s="506" t="s">
        <v>42</v>
      </c>
      <c r="P13" s="701" t="s">
        <v>107</v>
      </c>
      <c r="Q13" s="702"/>
      <c r="R13" s="702"/>
      <c r="S13" s="702"/>
      <c r="T13" s="702"/>
      <c r="U13" s="702"/>
      <c r="V13" s="703"/>
    </row>
    <row r="14" spans="1:22" x14ac:dyDescent="0.25">
      <c r="A14" s="569"/>
      <c r="B14" s="589"/>
      <c r="C14" s="507"/>
      <c r="D14" s="507"/>
      <c r="E14" s="507"/>
      <c r="F14" s="507"/>
      <c r="G14" s="507"/>
      <c r="H14" s="507"/>
      <c r="I14" s="507"/>
      <c r="J14" s="507"/>
      <c r="K14" s="507"/>
      <c r="L14" s="507"/>
      <c r="M14" s="507"/>
      <c r="N14" s="507"/>
      <c r="O14" s="507"/>
      <c r="P14" s="674">
        <v>2025</v>
      </c>
      <c r="Q14" s="674">
        <v>2026</v>
      </c>
      <c r="R14" s="674">
        <v>2027</v>
      </c>
      <c r="S14" s="674">
        <v>2028</v>
      </c>
      <c r="T14" s="674">
        <v>2029</v>
      </c>
      <c r="U14" s="674">
        <v>2030</v>
      </c>
      <c r="V14" s="674">
        <v>2031</v>
      </c>
    </row>
    <row r="15" spans="1:22" ht="27" customHeight="1" x14ac:dyDescent="0.25">
      <c r="A15" s="21" t="s">
        <v>242</v>
      </c>
      <c r="B15" s="570">
        <v>3</v>
      </c>
      <c r="C15" s="640" t="s">
        <v>474</v>
      </c>
      <c r="D15" s="351" t="s">
        <v>310</v>
      </c>
      <c r="E15" s="646" t="s">
        <v>45</v>
      </c>
      <c r="F15" s="686">
        <v>24000</v>
      </c>
      <c r="G15" s="648" t="s">
        <v>87</v>
      </c>
      <c r="H15" s="648">
        <v>3</v>
      </c>
      <c r="I15" s="590">
        <f>+F15*H15</f>
        <v>72000</v>
      </c>
      <c r="J15" s="650">
        <v>0.6</v>
      </c>
      <c r="K15" s="650">
        <v>0.4</v>
      </c>
      <c r="L15" s="651">
        <f>+I15*J15</f>
        <v>43200</v>
      </c>
      <c r="M15" s="651">
        <v>72000</v>
      </c>
      <c r="N15" s="651">
        <f>+I15*K15</f>
        <v>28800</v>
      </c>
      <c r="O15" s="652" t="s">
        <v>46</v>
      </c>
      <c r="P15" s="154"/>
      <c r="Q15" s="574"/>
      <c r="R15" s="591"/>
      <c r="S15" s="574"/>
      <c r="T15" s="181"/>
      <c r="U15" s="574"/>
      <c r="V15" s="592"/>
    </row>
    <row r="16" spans="1:22" ht="25.5" x14ac:dyDescent="0.25">
      <c r="A16" s="21" t="s">
        <v>243</v>
      </c>
      <c r="B16" s="570">
        <v>3</v>
      </c>
      <c r="C16" s="644" t="s">
        <v>385</v>
      </c>
      <c r="D16" s="351" t="s">
        <v>300</v>
      </c>
      <c r="E16" s="646" t="s">
        <v>45</v>
      </c>
      <c r="F16" s="686">
        <v>2000</v>
      </c>
      <c r="G16" s="648" t="s">
        <v>86</v>
      </c>
      <c r="H16" s="240">
        <v>7</v>
      </c>
      <c r="I16" s="590">
        <f t="shared" ref="I16:I20" si="3">+F16*H16</f>
        <v>14000</v>
      </c>
      <c r="J16" s="650">
        <v>0.5</v>
      </c>
      <c r="K16" s="650">
        <v>0.5</v>
      </c>
      <c r="L16" s="651">
        <f t="shared" ref="L16:L20" si="4">+I16*J16</f>
        <v>7000</v>
      </c>
      <c r="M16" s="651">
        <v>14000</v>
      </c>
      <c r="N16" s="651">
        <f t="shared" ref="N16:N20" si="5">+I16*K16</f>
        <v>7000</v>
      </c>
      <c r="O16" s="224" t="s">
        <v>48</v>
      </c>
      <c r="P16" s="593"/>
      <c r="Q16" s="574"/>
      <c r="R16" s="575"/>
      <c r="S16" s="574"/>
      <c r="T16" s="574"/>
      <c r="U16" s="574"/>
      <c r="V16" s="592"/>
    </row>
    <row r="17" spans="1:22" ht="28.9" customHeight="1" x14ac:dyDescent="0.25">
      <c r="A17" s="21" t="s">
        <v>243</v>
      </c>
      <c r="B17" s="570">
        <v>2</v>
      </c>
      <c r="C17" s="638" t="s">
        <v>381</v>
      </c>
      <c r="D17" s="269" t="s">
        <v>300</v>
      </c>
      <c r="E17" s="646" t="s">
        <v>49</v>
      </c>
      <c r="F17" s="671">
        <v>85000</v>
      </c>
      <c r="G17" s="687" t="s">
        <v>87</v>
      </c>
      <c r="H17" s="670">
        <v>1</v>
      </c>
      <c r="I17" s="590">
        <f t="shared" si="3"/>
        <v>85000</v>
      </c>
      <c r="J17" s="650">
        <v>0.5</v>
      </c>
      <c r="K17" s="650">
        <v>0.5</v>
      </c>
      <c r="L17" s="651">
        <f t="shared" si="4"/>
        <v>42500</v>
      </c>
      <c r="M17" s="651">
        <v>85000</v>
      </c>
      <c r="N17" s="651">
        <f t="shared" si="5"/>
        <v>42500</v>
      </c>
      <c r="O17" s="652" t="s">
        <v>46</v>
      </c>
      <c r="P17" s="593"/>
      <c r="Q17" s="591"/>
      <c r="R17" s="591"/>
      <c r="S17" s="594"/>
      <c r="T17" s="594"/>
      <c r="U17" s="574"/>
      <c r="V17" s="576"/>
    </row>
    <row r="18" spans="1:22" ht="26.25" x14ac:dyDescent="0.25">
      <c r="A18" s="21" t="s">
        <v>244</v>
      </c>
      <c r="B18" s="570">
        <v>3</v>
      </c>
      <c r="C18" s="644" t="s">
        <v>471</v>
      </c>
      <c r="D18" s="269" t="s">
        <v>300</v>
      </c>
      <c r="E18" s="646" t="s">
        <v>45</v>
      </c>
      <c r="F18" s="686">
        <v>160</v>
      </c>
      <c r="G18" s="648" t="s">
        <v>86</v>
      </c>
      <c r="H18" s="648">
        <v>3</v>
      </c>
      <c r="I18" s="590">
        <f t="shared" si="3"/>
        <v>480</v>
      </c>
      <c r="J18" s="650">
        <v>0.5</v>
      </c>
      <c r="K18" s="650">
        <v>0.5</v>
      </c>
      <c r="L18" s="651">
        <f t="shared" si="4"/>
        <v>240</v>
      </c>
      <c r="M18" s="651">
        <v>900</v>
      </c>
      <c r="N18" s="651">
        <f t="shared" si="5"/>
        <v>240</v>
      </c>
      <c r="O18" s="652" t="s">
        <v>52</v>
      </c>
      <c r="P18" s="575"/>
      <c r="Q18" s="591"/>
      <c r="R18" s="574"/>
      <c r="S18" s="591"/>
      <c r="T18" s="574"/>
      <c r="U18" s="591"/>
      <c r="V18" s="592"/>
    </row>
    <row r="19" spans="1:22" ht="26.25" x14ac:dyDescent="0.25">
      <c r="A19" s="21" t="s">
        <v>50</v>
      </c>
      <c r="B19" s="570">
        <v>3</v>
      </c>
      <c r="C19" s="644" t="s">
        <v>475</v>
      </c>
      <c r="D19" s="269" t="s">
        <v>300</v>
      </c>
      <c r="E19" s="646" t="s">
        <v>49</v>
      </c>
      <c r="F19" s="686">
        <v>300000</v>
      </c>
      <c r="G19" s="648" t="s">
        <v>91</v>
      </c>
      <c r="H19" s="237">
        <v>0.5</v>
      </c>
      <c r="I19" s="590">
        <f t="shared" si="3"/>
        <v>150000</v>
      </c>
      <c r="J19" s="650">
        <v>0.5</v>
      </c>
      <c r="K19" s="650">
        <v>0.5</v>
      </c>
      <c r="L19" s="651">
        <f t="shared" si="4"/>
        <v>75000</v>
      </c>
      <c r="M19" s="651">
        <v>600000</v>
      </c>
      <c r="N19" s="651">
        <f t="shared" si="5"/>
        <v>75000</v>
      </c>
      <c r="O19" s="652" t="s">
        <v>46</v>
      </c>
      <c r="P19" s="595"/>
      <c r="Q19" s="574"/>
      <c r="R19" s="574"/>
      <c r="S19" s="575"/>
      <c r="T19" s="574"/>
      <c r="U19" s="574"/>
      <c r="V19" s="576"/>
    </row>
    <row r="20" spans="1:22" ht="26.25" x14ac:dyDescent="0.25">
      <c r="A20" s="21" t="s">
        <v>245</v>
      </c>
      <c r="B20" s="570">
        <v>3</v>
      </c>
      <c r="C20" s="644" t="s">
        <v>476</v>
      </c>
      <c r="D20" s="269" t="s">
        <v>300</v>
      </c>
      <c r="E20" s="646" t="s">
        <v>45</v>
      </c>
      <c r="F20" s="686">
        <v>160</v>
      </c>
      <c r="G20" s="240" t="s">
        <v>88</v>
      </c>
      <c r="H20" s="240">
        <v>1</v>
      </c>
      <c r="I20" s="590">
        <f t="shared" si="3"/>
        <v>160</v>
      </c>
      <c r="J20" s="650">
        <v>0.5</v>
      </c>
      <c r="K20" s="650">
        <v>0.5</v>
      </c>
      <c r="L20" s="651">
        <f t="shared" si="4"/>
        <v>80</v>
      </c>
      <c r="M20" s="651">
        <v>160000</v>
      </c>
      <c r="N20" s="651">
        <f t="shared" si="5"/>
        <v>80</v>
      </c>
      <c r="O20" s="652" t="s">
        <v>55</v>
      </c>
      <c r="P20" s="575"/>
      <c r="Q20" s="574"/>
      <c r="R20" s="574"/>
      <c r="S20" s="574"/>
      <c r="T20" s="574"/>
      <c r="U20" s="574"/>
      <c r="V20" s="592"/>
    </row>
    <row r="21" spans="1:22" hidden="1" x14ac:dyDescent="0.25">
      <c r="A21" s="577"/>
      <c r="B21" s="578"/>
      <c r="C21" s="578"/>
      <c r="D21" s="579"/>
      <c r="E21" s="579"/>
      <c r="F21" s="579"/>
      <c r="G21" s="579"/>
      <c r="H21" s="579"/>
      <c r="I21" s="579"/>
      <c r="J21" s="579"/>
      <c r="K21" s="579"/>
      <c r="L21" s="579"/>
      <c r="M21" s="579"/>
      <c r="N21" s="579"/>
      <c r="O21" s="579"/>
      <c r="P21" s="578"/>
      <c r="Q21" s="578"/>
      <c r="R21" s="578"/>
      <c r="S21" s="578"/>
      <c r="T21" s="578"/>
      <c r="U21" s="578"/>
      <c r="V21" s="580"/>
    </row>
    <row r="22" spans="1:22" ht="27.75" customHeight="1" x14ac:dyDescent="0.25">
      <c r="A22" s="21" t="s">
        <v>446</v>
      </c>
      <c r="B22" s="570">
        <v>2</v>
      </c>
      <c r="C22" s="644" t="s">
        <v>436</v>
      </c>
      <c r="D22" s="652" t="s">
        <v>457</v>
      </c>
      <c r="E22" s="667" t="s">
        <v>56</v>
      </c>
      <c r="F22" s="663"/>
      <c r="G22" s="648" t="s">
        <v>92</v>
      </c>
      <c r="H22" s="668">
        <v>7</v>
      </c>
      <c r="I22" s="663"/>
      <c r="J22" s="663"/>
      <c r="K22" s="663"/>
      <c r="L22" s="663"/>
      <c r="M22" s="651">
        <v>0</v>
      </c>
      <c r="N22" s="663"/>
      <c r="O22" s="646" t="s">
        <v>48</v>
      </c>
      <c r="P22" s="582"/>
      <c r="Q22" s="582"/>
      <c r="R22" s="582"/>
      <c r="S22" s="582"/>
      <c r="T22" s="582"/>
      <c r="U22" s="582"/>
      <c r="V22" s="582"/>
    </row>
    <row r="23" spans="1:22" ht="7.5" customHeight="1" x14ac:dyDescent="0.25">
      <c r="A23" s="577"/>
      <c r="B23" s="578"/>
      <c r="C23" s="596"/>
      <c r="D23" s="596"/>
      <c r="E23" s="596"/>
      <c r="F23" s="596"/>
      <c r="G23" s="596"/>
      <c r="H23" s="596"/>
      <c r="I23" s="596"/>
      <c r="J23" s="596"/>
      <c r="K23" s="596"/>
      <c r="L23" s="596"/>
      <c r="M23" s="596"/>
      <c r="N23" s="596"/>
      <c r="O23" s="596"/>
      <c r="P23" s="596"/>
      <c r="Q23" s="596"/>
      <c r="R23" s="596"/>
      <c r="S23" s="596"/>
      <c r="T23" s="596"/>
      <c r="U23" s="596"/>
      <c r="V23" s="597"/>
    </row>
    <row r="24" spans="1:22" x14ac:dyDescent="0.25">
      <c r="A24" s="598" t="s">
        <v>428</v>
      </c>
      <c r="B24" s="599"/>
      <c r="C24" s="599"/>
      <c r="D24" s="599"/>
      <c r="E24" s="599"/>
      <c r="F24" s="599"/>
      <c r="G24" s="599"/>
      <c r="H24" s="599"/>
      <c r="I24" s="599"/>
      <c r="J24" s="599"/>
      <c r="K24" s="599"/>
      <c r="L24" s="599"/>
      <c r="M24" s="599"/>
      <c r="N24" s="599"/>
      <c r="O24" s="599"/>
      <c r="P24" s="599"/>
      <c r="Q24" s="599"/>
      <c r="R24" s="599"/>
      <c r="S24" s="599"/>
      <c r="T24" s="599"/>
      <c r="U24" s="599"/>
      <c r="V24" s="600"/>
    </row>
    <row r="25" spans="1:22" x14ac:dyDescent="0.25">
      <c r="A25" s="568" t="s">
        <v>38</v>
      </c>
      <c r="B25" s="588"/>
      <c r="C25" s="525" t="s">
        <v>39</v>
      </c>
      <c r="D25" s="525" t="s">
        <v>40</v>
      </c>
      <c r="E25" s="525" t="s">
        <v>41</v>
      </c>
      <c r="F25" s="525" t="s">
        <v>84</v>
      </c>
      <c r="G25" s="525" t="s">
        <v>85</v>
      </c>
      <c r="H25" s="525" t="s">
        <v>82</v>
      </c>
      <c r="I25" s="525" t="s">
        <v>89</v>
      </c>
      <c r="J25" s="525" t="s">
        <v>299</v>
      </c>
      <c r="K25" s="525" t="s">
        <v>90</v>
      </c>
      <c r="L25" s="525" t="s">
        <v>95</v>
      </c>
      <c r="M25" s="525" t="s">
        <v>486</v>
      </c>
      <c r="N25" s="525" t="s">
        <v>96</v>
      </c>
      <c r="O25" s="525" t="s">
        <v>42</v>
      </c>
      <c r="P25" s="698" t="s">
        <v>43</v>
      </c>
      <c r="Q25" s="699"/>
      <c r="R25" s="699"/>
      <c r="S25" s="699"/>
      <c r="T25" s="699"/>
      <c r="U25" s="699"/>
      <c r="V25" s="700"/>
    </row>
    <row r="26" spans="1:22" x14ac:dyDescent="0.25">
      <c r="A26" s="569"/>
      <c r="B26" s="589"/>
      <c r="C26" s="526"/>
      <c r="D26" s="526"/>
      <c r="E26" s="526"/>
      <c r="F26" s="526"/>
      <c r="G26" s="526"/>
      <c r="H26" s="526"/>
      <c r="I26" s="526"/>
      <c r="J26" s="526"/>
      <c r="K26" s="526"/>
      <c r="L26" s="526"/>
      <c r="M26" s="526"/>
      <c r="N26" s="526"/>
      <c r="O26" s="526"/>
      <c r="P26" s="674">
        <v>2025</v>
      </c>
      <c r="Q26" s="674">
        <v>2026</v>
      </c>
      <c r="R26" s="674">
        <v>2027</v>
      </c>
      <c r="S26" s="674">
        <v>2028</v>
      </c>
      <c r="T26" s="674">
        <v>2029</v>
      </c>
      <c r="U26" s="674">
        <v>2030</v>
      </c>
      <c r="V26" s="674">
        <v>2031</v>
      </c>
    </row>
    <row r="27" spans="1:22" ht="30" customHeight="1" x14ac:dyDescent="0.25">
      <c r="A27" s="21" t="s">
        <v>246</v>
      </c>
      <c r="B27" s="570">
        <v>3</v>
      </c>
      <c r="C27" s="634" t="s">
        <v>477</v>
      </c>
      <c r="D27" s="351" t="s">
        <v>300</v>
      </c>
      <c r="E27" s="646" t="s">
        <v>49</v>
      </c>
      <c r="F27" s="647">
        <v>360</v>
      </c>
      <c r="G27" s="648" t="s">
        <v>93</v>
      </c>
      <c r="H27" s="649">
        <v>5000</v>
      </c>
      <c r="I27" s="590">
        <f>+F27*H27</f>
        <v>1800000</v>
      </c>
      <c r="J27" s="650">
        <v>0.5</v>
      </c>
      <c r="K27" s="650">
        <v>0.5</v>
      </c>
      <c r="L27" s="651">
        <f t="shared" ref="L27:L31" si="6">+I27*J27</f>
        <v>900000</v>
      </c>
      <c r="M27" s="651">
        <v>1800000</v>
      </c>
      <c r="N27" s="651">
        <f t="shared" ref="N27:N31" si="7">+I27*K27</f>
        <v>900000</v>
      </c>
      <c r="O27" s="652" t="s">
        <v>55</v>
      </c>
      <c r="P27" s="154"/>
      <c r="Q27" s="594"/>
      <c r="R27" s="594"/>
      <c r="S27" s="574"/>
      <c r="T27" s="574"/>
      <c r="U27" s="574"/>
      <c r="V27" s="576"/>
    </row>
    <row r="28" spans="1:22" ht="26.25" x14ac:dyDescent="0.25">
      <c r="A28" s="21" t="s">
        <v>247</v>
      </c>
      <c r="B28" s="570">
        <v>3</v>
      </c>
      <c r="C28" s="641" t="s">
        <v>388</v>
      </c>
      <c r="D28" s="269" t="s">
        <v>300</v>
      </c>
      <c r="E28" s="646" t="s">
        <v>45</v>
      </c>
      <c r="F28" s="246">
        <v>150</v>
      </c>
      <c r="G28" s="240" t="s">
        <v>86</v>
      </c>
      <c r="H28" s="240">
        <v>3</v>
      </c>
      <c r="I28" s="590">
        <f t="shared" ref="I28:I30" si="8">+F28*H28</f>
        <v>450</v>
      </c>
      <c r="J28" s="650">
        <v>0.5</v>
      </c>
      <c r="K28" s="650">
        <v>0.5</v>
      </c>
      <c r="L28" s="651">
        <f t="shared" si="6"/>
        <v>225</v>
      </c>
      <c r="M28" s="651">
        <v>900</v>
      </c>
      <c r="N28" s="651">
        <f t="shared" si="7"/>
        <v>225</v>
      </c>
      <c r="O28" s="652" t="s">
        <v>52</v>
      </c>
      <c r="P28" s="593"/>
      <c r="Q28" s="574"/>
      <c r="R28" s="591"/>
      <c r="S28" s="575"/>
      <c r="T28" s="591"/>
      <c r="U28" s="574"/>
      <c r="V28" s="592"/>
    </row>
    <row r="29" spans="1:22" ht="26.25" x14ac:dyDescent="0.25">
      <c r="A29" s="21" t="s">
        <v>248</v>
      </c>
      <c r="B29" s="570">
        <v>2</v>
      </c>
      <c r="C29" s="642" t="s">
        <v>382</v>
      </c>
      <c r="D29" s="269" t="s">
        <v>59</v>
      </c>
      <c r="E29" s="646" t="s">
        <v>56</v>
      </c>
      <c r="F29" s="647">
        <v>1500</v>
      </c>
      <c r="G29" s="653" t="s">
        <v>326</v>
      </c>
      <c r="H29" s="249">
        <v>7</v>
      </c>
      <c r="I29" s="590">
        <f t="shared" si="8"/>
        <v>10500</v>
      </c>
      <c r="J29" s="650">
        <v>0.5</v>
      </c>
      <c r="K29" s="650">
        <v>0.5</v>
      </c>
      <c r="L29" s="651">
        <f t="shared" si="6"/>
        <v>5250</v>
      </c>
      <c r="M29" s="651">
        <v>6000</v>
      </c>
      <c r="N29" s="651">
        <f t="shared" si="7"/>
        <v>5250</v>
      </c>
      <c r="O29" s="654" t="s">
        <v>48</v>
      </c>
      <c r="P29" s="593"/>
      <c r="Q29" s="591"/>
      <c r="R29" s="591"/>
      <c r="S29" s="574"/>
      <c r="T29" s="574"/>
      <c r="U29" s="574"/>
      <c r="V29" s="576"/>
    </row>
    <row r="30" spans="1:22" ht="30" customHeight="1" x14ac:dyDescent="0.25">
      <c r="A30" s="21" t="s">
        <v>249</v>
      </c>
      <c r="B30" s="570">
        <v>5</v>
      </c>
      <c r="C30" s="636" t="s">
        <v>387</v>
      </c>
      <c r="D30" s="351" t="s">
        <v>297</v>
      </c>
      <c r="E30" s="646" t="s">
        <v>49</v>
      </c>
      <c r="F30" s="655">
        <v>30098</v>
      </c>
      <c r="G30" s="656" t="s">
        <v>94</v>
      </c>
      <c r="H30" s="657">
        <v>5</v>
      </c>
      <c r="I30" s="601">
        <f t="shared" si="8"/>
        <v>150490</v>
      </c>
      <c r="J30" s="650">
        <v>0.5</v>
      </c>
      <c r="K30" s="650">
        <v>0.5</v>
      </c>
      <c r="L30" s="651">
        <f t="shared" si="6"/>
        <v>75245</v>
      </c>
      <c r="M30" s="651">
        <v>150490</v>
      </c>
      <c r="N30" s="651">
        <f t="shared" si="7"/>
        <v>75245</v>
      </c>
      <c r="O30" s="652" t="s">
        <v>55</v>
      </c>
      <c r="P30" s="593"/>
      <c r="Q30" s="594"/>
      <c r="R30" s="594"/>
      <c r="S30" s="574"/>
      <c r="T30" s="574"/>
      <c r="U30" s="591"/>
      <c r="V30" s="592"/>
    </row>
    <row r="31" spans="1:22" ht="30" customHeight="1" x14ac:dyDescent="0.25">
      <c r="A31" s="21" t="s">
        <v>250</v>
      </c>
      <c r="B31" s="570">
        <v>5</v>
      </c>
      <c r="C31" s="638" t="s">
        <v>478</v>
      </c>
      <c r="D31" s="351" t="s">
        <v>304</v>
      </c>
      <c r="E31" s="652" t="s">
        <v>301</v>
      </c>
      <c r="F31" s="658" t="s">
        <v>36</v>
      </c>
      <c r="G31" s="658" t="s">
        <v>328</v>
      </c>
      <c r="H31" s="658" t="s">
        <v>83</v>
      </c>
      <c r="I31" s="590">
        <f>600+60*60</f>
        <v>4200</v>
      </c>
      <c r="J31" s="650">
        <v>0.5</v>
      </c>
      <c r="K31" s="650">
        <v>0.5</v>
      </c>
      <c r="L31" s="651">
        <f t="shared" si="6"/>
        <v>2100</v>
      </c>
      <c r="M31" s="651">
        <v>4200</v>
      </c>
      <c r="N31" s="651">
        <f t="shared" si="7"/>
        <v>2100</v>
      </c>
      <c r="O31" s="652" t="s">
        <v>48</v>
      </c>
      <c r="P31" s="575"/>
      <c r="Q31" s="574"/>
      <c r="R31" s="574"/>
      <c r="S31" s="574"/>
      <c r="T31" s="574"/>
      <c r="U31" s="575"/>
      <c r="V31" s="592"/>
    </row>
    <row r="32" spans="1:22" hidden="1" x14ac:dyDescent="0.25">
      <c r="A32" s="602"/>
      <c r="B32" s="603"/>
      <c r="C32" s="643" t="s">
        <v>108</v>
      </c>
      <c r="D32" s="224"/>
      <c r="E32" s="242"/>
      <c r="F32" s="659"/>
      <c r="G32" s="659"/>
      <c r="H32" s="659"/>
      <c r="I32" s="604"/>
      <c r="J32" s="660"/>
      <c r="K32" s="660"/>
      <c r="L32" s="661"/>
      <c r="M32" s="661"/>
      <c r="N32" s="661"/>
      <c r="O32" s="662"/>
      <c r="P32" s="605"/>
      <c r="Q32" s="571"/>
      <c r="R32" s="571"/>
      <c r="S32" s="571"/>
      <c r="T32" s="571"/>
      <c r="U32" s="605"/>
      <c r="V32" s="606"/>
    </row>
    <row r="33" spans="1:22" hidden="1" x14ac:dyDescent="0.25">
      <c r="A33" s="577"/>
      <c r="B33" s="578"/>
      <c r="C33" s="607" t="s">
        <v>109</v>
      </c>
      <c r="D33" s="663"/>
      <c r="E33" s="663"/>
      <c r="F33" s="664"/>
      <c r="G33" s="664"/>
      <c r="H33" s="664"/>
      <c r="I33" s="579"/>
      <c r="J33" s="579"/>
      <c r="K33" s="579"/>
      <c r="L33" s="579"/>
      <c r="M33" s="579"/>
      <c r="N33" s="579"/>
      <c r="O33" s="579"/>
      <c r="P33" s="578"/>
      <c r="Q33" s="578"/>
      <c r="R33" s="578"/>
      <c r="S33" s="578"/>
      <c r="T33" s="578"/>
      <c r="U33" s="578"/>
      <c r="V33" s="580"/>
    </row>
    <row r="34" spans="1:22" hidden="1" x14ac:dyDescent="0.25">
      <c r="A34" s="577"/>
      <c r="B34" s="578"/>
      <c r="C34" s="609" t="s">
        <v>110</v>
      </c>
      <c r="D34" s="665"/>
      <c r="E34" s="665"/>
      <c r="F34" s="666"/>
      <c r="G34" s="666"/>
      <c r="H34" s="666"/>
      <c r="I34" s="579"/>
      <c r="J34" s="579"/>
      <c r="K34" s="579"/>
      <c r="L34" s="579"/>
      <c r="M34" s="579"/>
      <c r="N34" s="579"/>
      <c r="O34" s="579"/>
      <c r="P34" s="578"/>
      <c r="Q34" s="578"/>
      <c r="R34" s="578"/>
      <c r="S34" s="578"/>
      <c r="T34" s="578"/>
      <c r="U34" s="578"/>
      <c r="V34" s="580"/>
    </row>
    <row r="35" spans="1:22" ht="27.75" customHeight="1" x14ac:dyDescent="0.25">
      <c r="A35" s="21" t="s">
        <v>447</v>
      </c>
      <c r="B35" s="570">
        <v>2</v>
      </c>
      <c r="C35" s="640" t="s">
        <v>440</v>
      </c>
      <c r="D35" s="652" t="s">
        <v>457</v>
      </c>
      <c r="E35" s="667" t="s">
        <v>56</v>
      </c>
      <c r="F35" s="664"/>
      <c r="G35" s="648" t="s">
        <v>92</v>
      </c>
      <c r="H35" s="668">
        <v>7</v>
      </c>
      <c r="I35" s="663"/>
      <c r="J35" s="663"/>
      <c r="K35" s="663"/>
      <c r="L35" s="663"/>
      <c r="M35" s="651">
        <v>0</v>
      </c>
      <c r="N35" s="663"/>
      <c r="O35" s="646" t="s">
        <v>48</v>
      </c>
      <c r="P35" s="582"/>
      <c r="Q35" s="582"/>
      <c r="R35" s="582"/>
      <c r="S35" s="582"/>
      <c r="T35" s="582"/>
      <c r="U35" s="582"/>
      <c r="V35" s="582"/>
    </row>
    <row r="36" spans="1:22" ht="7.5" customHeight="1" x14ac:dyDescent="0.25">
      <c r="A36" s="561"/>
      <c r="B36" s="562"/>
      <c r="C36" s="610"/>
      <c r="D36" s="610"/>
      <c r="E36" s="610"/>
      <c r="F36" s="610"/>
      <c r="G36" s="610"/>
      <c r="H36" s="610"/>
      <c r="I36" s="610"/>
      <c r="J36" s="610"/>
      <c r="K36" s="610"/>
      <c r="L36" s="610"/>
      <c r="M36" s="610"/>
      <c r="N36" s="610"/>
      <c r="O36" s="610"/>
      <c r="P36" s="610"/>
      <c r="Q36" s="610"/>
      <c r="R36" s="610"/>
      <c r="S36" s="610"/>
      <c r="T36" s="610"/>
      <c r="U36" s="610"/>
      <c r="V36" s="611"/>
    </row>
    <row r="37" spans="1:22" x14ac:dyDescent="0.25">
      <c r="A37" s="612" t="s">
        <v>429</v>
      </c>
      <c r="B37" s="613"/>
      <c r="C37" s="613"/>
      <c r="D37" s="613"/>
      <c r="E37" s="613"/>
      <c r="F37" s="613"/>
      <c r="G37" s="613"/>
      <c r="H37" s="613"/>
      <c r="I37" s="613"/>
      <c r="J37" s="613"/>
      <c r="K37" s="613"/>
      <c r="L37" s="613"/>
      <c r="M37" s="613"/>
      <c r="N37" s="613"/>
      <c r="O37" s="613"/>
      <c r="P37" s="613"/>
      <c r="Q37" s="613"/>
      <c r="R37" s="613"/>
      <c r="S37" s="613"/>
      <c r="T37" s="613"/>
      <c r="U37" s="613"/>
      <c r="V37" s="614"/>
    </row>
    <row r="38" spans="1:22" x14ac:dyDescent="0.25">
      <c r="A38" s="568" t="s">
        <v>38</v>
      </c>
      <c r="B38" s="588"/>
      <c r="C38" s="527" t="s">
        <v>39</v>
      </c>
      <c r="D38" s="527" t="s">
        <v>40</v>
      </c>
      <c r="E38" s="527" t="s">
        <v>41</v>
      </c>
      <c r="F38" s="527" t="s">
        <v>84</v>
      </c>
      <c r="G38" s="527" t="s">
        <v>85</v>
      </c>
      <c r="H38" s="527" t="s">
        <v>82</v>
      </c>
      <c r="I38" s="527" t="s">
        <v>89</v>
      </c>
      <c r="J38" s="527" t="s">
        <v>299</v>
      </c>
      <c r="K38" s="527" t="s">
        <v>90</v>
      </c>
      <c r="L38" s="527" t="s">
        <v>95</v>
      </c>
      <c r="M38" s="527" t="s">
        <v>486</v>
      </c>
      <c r="N38" s="527" t="s">
        <v>96</v>
      </c>
      <c r="O38" s="527" t="s">
        <v>42</v>
      </c>
      <c r="P38" s="695" t="s">
        <v>43</v>
      </c>
      <c r="Q38" s="696"/>
      <c r="R38" s="696"/>
      <c r="S38" s="696"/>
      <c r="T38" s="696"/>
      <c r="U38" s="696"/>
      <c r="V38" s="697"/>
    </row>
    <row r="39" spans="1:22" x14ac:dyDescent="0.25">
      <c r="A39" s="569"/>
      <c r="B39" s="589"/>
      <c r="C39" s="528"/>
      <c r="D39" s="528"/>
      <c r="E39" s="528"/>
      <c r="F39" s="528"/>
      <c r="G39" s="528"/>
      <c r="H39" s="528"/>
      <c r="I39" s="528"/>
      <c r="J39" s="528"/>
      <c r="K39" s="528"/>
      <c r="L39" s="528"/>
      <c r="M39" s="528"/>
      <c r="N39" s="528"/>
      <c r="O39" s="528"/>
      <c r="P39" s="674">
        <v>2025</v>
      </c>
      <c r="Q39" s="674">
        <v>2026</v>
      </c>
      <c r="R39" s="674">
        <v>2027</v>
      </c>
      <c r="S39" s="674">
        <v>2028</v>
      </c>
      <c r="T39" s="674">
        <v>2029</v>
      </c>
      <c r="U39" s="674">
        <v>2030</v>
      </c>
      <c r="V39" s="674">
        <v>2031</v>
      </c>
    </row>
    <row r="40" spans="1:22" ht="30" customHeight="1" x14ac:dyDescent="0.25">
      <c r="A40" s="21" t="s">
        <v>251</v>
      </c>
      <c r="B40" s="570">
        <v>4</v>
      </c>
      <c r="C40" s="638" t="s">
        <v>479</v>
      </c>
      <c r="D40" s="269" t="s">
        <v>302</v>
      </c>
      <c r="E40" s="646" t="s">
        <v>45</v>
      </c>
      <c r="F40" s="647">
        <v>24000</v>
      </c>
      <c r="G40" s="648" t="s">
        <v>97</v>
      </c>
      <c r="H40" s="648">
        <v>4</v>
      </c>
      <c r="I40" s="590">
        <f>+F40*H40</f>
        <v>96000</v>
      </c>
      <c r="J40" s="650">
        <v>0.5</v>
      </c>
      <c r="K40" s="650">
        <v>0.5</v>
      </c>
      <c r="L40" s="651">
        <f>+I40*J40</f>
        <v>48000</v>
      </c>
      <c r="M40" s="651">
        <v>10000</v>
      </c>
      <c r="N40" s="651">
        <f>+I40*K40</f>
        <v>48000</v>
      </c>
      <c r="O40" s="652" t="s">
        <v>46</v>
      </c>
      <c r="P40" s="575"/>
      <c r="Q40" s="574"/>
      <c r="R40" s="581"/>
      <c r="S40" s="633"/>
      <c r="T40" s="581"/>
      <c r="U40" s="591"/>
      <c r="V40" s="592"/>
    </row>
    <row r="41" spans="1:22" ht="27.75" customHeight="1" x14ac:dyDescent="0.25">
      <c r="A41" s="21" t="s">
        <v>251</v>
      </c>
      <c r="B41" s="570">
        <v>4</v>
      </c>
      <c r="C41" s="634" t="s">
        <v>480</v>
      </c>
      <c r="D41" s="231" t="s">
        <v>303</v>
      </c>
      <c r="E41" s="646" t="s">
        <v>45</v>
      </c>
      <c r="F41" s="647">
        <v>36000</v>
      </c>
      <c r="G41" s="648" t="s">
        <v>326</v>
      </c>
      <c r="H41" s="648">
        <v>7</v>
      </c>
      <c r="I41" s="590">
        <f t="shared" ref="I41:I45" si="9">+F41*H41</f>
        <v>252000</v>
      </c>
      <c r="J41" s="650">
        <v>0.5</v>
      </c>
      <c r="K41" s="650">
        <v>0.5</v>
      </c>
      <c r="L41" s="651">
        <f t="shared" ref="L41:L45" si="10">+I41*J41</f>
        <v>126000</v>
      </c>
      <c r="M41" s="651">
        <v>216000</v>
      </c>
      <c r="N41" s="651">
        <f t="shared" ref="N41:N45" si="11">+I41*K41</f>
        <v>126000</v>
      </c>
      <c r="O41" s="652" t="s">
        <v>55</v>
      </c>
      <c r="P41" s="593"/>
      <c r="Q41" s="574"/>
      <c r="R41" s="574"/>
      <c r="S41" s="574"/>
      <c r="T41" s="574"/>
      <c r="U41" s="574"/>
      <c r="V41" s="576"/>
    </row>
    <row r="42" spans="1:22" ht="29.25" customHeight="1" x14ac:dyDescent="0.25">
      <c r="A42" s="21" t="s">
        <v>252</v>
      </c>
      <c r="B42" s="570">
        <v>3</v>
      </c>
      <c r="C42" s="634" t="s">
        <v>410</v>
      </c>
      <c r="D42" s="231" t="s">
        <v>300</v>
      </c>
      <c r="E42" s="646" t="s">
        <v>45</v>
      </c>
      <c r="F42" s="647">
        <v>3000</v>
      </c>
      <c r="G42" s="280" t="s">
        <v>98</v>
      </c>
      <c r="H42" s="648">
        <v>3</v>
      </c>
      <c r="I42" s="590">
        <f t="shared" si="9"/>
        <v>9000</v>
      </c>
      <c r="J42" s="650">
        <v>0.5</v>
      </c>
      <c r="K42" s="650">
        <v>0.5</v>
      </c>
      <c r="L42" s="651">
        <f t="shared" si="10"/>
        <v>4500</v>
      </c>
      <c r="M42" s="651">
        <v>9000</v>
      </c>
      <c r="N42" s="651">
        <f t="shared" si="11"/>
        <v>4500</v>
      </c>
      <c r="O42" s="652" t="s">
        <v>55</v>
      </c>
      <c r="P42" s="575"/>
      <c r="Q42" s="581"/>
      <c r="R42" s="574"/>
      <c r="S42" s="581"/>
      <c r="T42" s="574"/>
      <c r="U42" s="581"/>
      <c r="V42" s="615"/>
    </row>
    <row r="43" spans="1:22" ht="26.25" x14ac:dyDescent="0.25">
      <c r="A43" s="21" t="s">
        <v>252</v>
      </c>
      <c r="B43" s="570">
        <v>3</v>
      </c>
      <c r="C43" s="638" t="s">
        <v>414</v>
      </c>
      <c r="D43" s="231" t="s">
        <v>300</v>
      </c>
      <c r="E43" s="646" t="s">
        <v>49</v>
      </c>
      <c r="F43" s="669">
        <v>20400</v>
      </c>
      <c r="G43" s="280" t="s">
        <v>98</v>
      </c>
      <c r="H43" s="670">
        <v>1</v>
      </c>
      <c r="I43" s="590">
        <f t="shared" si="9"/>
        <v>20400</v>
      </c>
      <c r="J43" s="650">
        <v>0.5</v>
      </c>
      <c r="K43" s="650">
        <v>0.5</v>
      </c>
      <c r="L43" s="651">
        <f t="shared" si="10"/>
        <v>10200</v>
      </c>
      <c r="M43" s="651">
        <v>142800</v>
      </c>
      <c r="N43" s="651">
        <f t="shared" si="11"/>
        <v>10200</v>
      </c>
      <c r="O43" s="652" t="s">
        <v>46</v>
      </c>
      <c r="P43" s="574"/>
      <c r="Q43" s="575"/>
      <c r="R43" s="574"/>
      <c r="S43" s="574"/>
      <c r="T43" s="574"/>
      <c r="U43" s="574"/>
      <c r="V43" s="575"/>
    </row>
    <row r="44" spans="1:22" ht="30" customHeight="1" x14ac:dyDescent="0.25">
      <c r="A44" s="21" t="s">
        <v>253</v>
      </c>
      <c r="B44" s="570">
        <v>2.4</v>
      </c>
      <c r="C44" s="639" t="s">
        <v>383</v>
      </c>
      <c r="D44" s="231" t="s">
        <v>63</v>
      </c>
      <c r="E44" s="646" t="s">
        <v>45</v>
      </c>
      <c r="F44" s="671">
        <f>(10000+40000+30000*7)*1.2</f>
        <v>312000</v>
      </c>
      <c r="G44" s="249" t="s">
        <v>97</v>
      </c>
      <c r="H44" s="648">
        <v>1</v>
      </c>
      <c r="I44" s="590">
        <f t="shared" si="9"/>
        <v>312000</v>
      </c>
      <c r="J44" s="650">
        <v>0.5</v>
      </c>
      <c r="K44" s="650">
        <v>0.5</v>
      </c>
      <c r="L44" s="651">
        <f t="shared" si="10"/>
        <v>156000</v>
      </c>
      <c r="M44" s="651">
        <v>312000</v>
      </c>
      <c r="N44" s="651">
        <f t="shared" si="11"/>
        <v>156000</v>
      </c>
      <c r="O44" s="652" t="s">
        <v>55</v>
      </c>
      <c r="P44" s="593"/>
      <c r="Q44" s="591"/>
      <c r="R44" s="574"/>
      <c r="S44" s="591"/>
      <c r="T44" s="591"/>
      <c r="U44" s="591"/>
      <c r="V44" s="616"/>
    </row>
    <row r="45" spans="1:22" ht="29.25" customHeight="1" x14ac:dyDescent="0.25">
      <c r="A45" s="21" t="s">
        <v>254</v>
      </c>
      <c r="B45" s="570">
        <v>2.4</v>
      </c>
      <c r="C45" s="635" t="s">
        <v>481</v>
      </c>
      <c r="D45" s="231" t="s">
        <v>349</v>
      </c>
      <c r="E45" s="646" t="s">
        <v>45</v>
      </c>
      <c r="F45" s="647">
        <v>30000</v>
      </c>
      <c r="G45" s="280" t="s">
        <v>324</v>
      </c>
      <c r="H45" s="648">
        <v>1</v>
      </c>
      <c r="I45" s="590">
        <f t="shared" si="9"/>
        <v>30000</v>
      </c>
      <c r="J45" s="650">
        <v>0.5</v>
      </c>
      <c r="K45" s="650">
        <v>0.5</v>
      </c>
      <c r="L45" s="651">
        <f t="shared" si="10"/>
        <v>15000</v>
      </c>
      <c r="M45" s="651">
        <v>10000</v>
      </c>
      <c r="N45" s="651">
        <f t="shared" si="11"/>
        <v>15000</v>
      </c>
      <c r="O45" s="224" t="s">
        <v>48</v>
      </c>
      <c r="P45" s="582"/>
      <c r="Q45" s="582"/>
      <c r="R45" s="582"/>
      <c r="S45" s="582"/>
      <c r="T45" s="608"/>
      <c r="U45" s="608"/>
      <c r="V45" s="608"/>
    </row>
    <row r="46" spans="1:22" hidden="1" x14ac:dyDescent="0.25">
      <c r="A46" s="577"/>
      <c r="B46" s="578"/>
      <c r="C46" s="578"/>
      <c r="D46" s="579"/>
      <c r="E46" s="579"/>
      <c r="F46" s="579"/>
      <c r="G46" s="579"/>
      <c r="H46" s="579"/>
      <c r="I46" s="579"/>
      <c r="J46" s="579"/>
      <c r="K46" s="579"/>
      <c r="L46" s="579"/>
      <c r="M46" s="579"/>
      <c r="N46" s="579"/>
      <c r="O46" s="579"/>
      <c r="P46" s="578"/>
      <c r="Q46" s="578"/>
      <c r="R46" s="578"/>
      <c r="S46" s="578"/>
      <c r="T46" s="578"/>
      <c r="U46" s="578"/>
      <c r="V46" s="580"/>
    </row>
    <row r="47" spans="1:22" ht="28.5" customHeight="1" x14ac:dyDescent="0.25">
      <c r="A47" s="21" t="s">
        <v>448</v>
      </c>
      <c r="B47" s="570">
        <v>2</v>
      </c>
      <c r="C47" s="640" t="s">
        <v>442</v>
      </c>
      <c r="D47" s="652" t="s">
        <v>456</v>
      </c>
      <c r="E47" s="667" t="s">
        <v>56</v>
      </c>
      <c r="F47" s="664"/>
      <c r="G47" s="648" t="s">
        <v>92</v>
      </c>
      <c r="H47" s="668">
        <v>7</v>
      </c>
      <c r="I47" s="663"/>
      <c r="J47" s="663"/>
      <c r="K47" s="663"/>
      <c r="L47" s="663"/>
      <c r="M47" s="651">
        <v>0</v>
      </c>
      <c r="N47" s="663"/>
      <c r="O47" s="646" t="s">
        <v>48</v>
      </c>
      <c r="P47" s="582"/>
      <c r="Q47" s="582"/>
      <c r="R47" s="582"/>
      <c r="S47" s="582"/>
      <c r="T47" s="582"/>
      <c r="U47" s="582"/>
      <c r="V47" s="582"/>
    </row>
    <row r="48" spans="1:22" ht="7.5" customHeight="1" x14ac:dyDescent="0.25">
      <c r="A48" s="617"/>
      <c r="B48" s="618"/>
      <c r="C48" s="618"/>
      <c r="D48" s="618"/>
      <c r="E48" s="618"/>
      <c r="F48" s="618"/>
      <c r="G48" s="618"/>
      <c r="H48" s="618"/>
      <c r="I48" s="618"/>
      <c r="J48" s="618"/>
      <c r="K48" s="618"/>
      <c r="L48" s="618"/>
      <c r="M48" s="618"/>
      <c r="N48" s="618"/>
      <c r="O48" s="618"/>
      <c r="P48" s="618"/>
      <c r="Q48" s="618"/>
      <c r="R48" s="618"/>
      <c r="S48" s="618"/>
      <c r="T48" s="618"/>
      <c r="U48" s="618"/>
      <c r="V48" s="619"/>
    </row>
    <row r="49" spans="1:22" x14ac:dyDescent="0.25">
      <c r="A49" s="620" t="s">
        <v>430</v>
      </c>
      <c r="B49" s="621"/>
      <c r="C49" s="621"/>
      <c r="D49" s="621"/>
      <c r="E49" s="621"/>
      <c r="F49" s="621"/>
      <c r="G49" s="621"/>
      <c r="H49" s="621"/>
      <c r="I49" s="621"/>
      <c r="J49" s="621"/>
      <c r="K49" s="621"/>
      <c r="L49" s="621"/>
      <c r="M49" s="621"/>
      <c r="N49" s="621"/>
      <c r="O49" s="621"/>
      <c r="P49" s="621"/>
      <c r="Q49" s="621"/>
      <c r="R49" s="621"/>
      <c r="S49" s="621"/>
      <c r="T49" s="621"/>
      <c r="U49" s="621"/>
      <c r="V49" s="622"/>
    </row>
    <row r="50" spans="1:22" x14ac:dyDescent="0.25">
      <c r="A50" s="568" t="s">
        <v>38</v>
      </c>
      <c r="B50" s="588"/>
      <c r="C50" s="537" t="s">
        <v>39</v>
      </c>
      <c r="D50" s="537" t="s">
        <v>40</v>
      </c>
      <c r="E50" s="537" t="s">
        <v>41</v>
      </c>
      <c r="F50" s="537" t="s">
        <v>84</v>
      </c>
      <c r="G50" s="537" t="s">
        <v>85</v>
      </c>
      <c r="H50" s="537" t="s">
        <v>82</v>
      </c>
      <c r="I50" s="537" t="s">
        <v>89</v>
      </c>
      <c r="J50" s="537" t="s">
        <v>299</v>
      </c>
      <c r="K50" s="537" t="s">
        <v>90</v>
      </c>
      <c r="L50" s="537" t="s">
        <v>95</v>
      </c>
      <c r="M50" s="537" t="s">
        <v>486</v>
      </c>
      <c r="N50" s="537" t="s">
        <v>96</v>
      </c>
      <c r="O50" s="537" t="s">
        <v>42</v>
      </c>
      <c r="P50" s="692" t="s">
        <v>43</v>
      </c>
      <c r="Q50" s="693"/>
      <c r="R50" s="693"/>
      <c r="S50" s="693"/>
      <c r="T50" s="693"/>
      <c r="U50" s="693"/>
      <c r="V50" s="694"/>
    </row>
    <row r="51" spans="1:22" x14ac:dyDescent="0.25">
      <c r="A51" s="569"/>
      <c r="B51" s="589"/>
      <c r="C51" s="538"/>
      <c r="D51" s="538"/>
      <c r="E51" s="538"/>
      <c r="F51" s="538"/>
      <c r="G51" s="538"/>
      <c r="H51" s="538"/>
      <c r="I51" s="538"/>
      <c r="J51" s="538"/>
      <c r="K51" s="538"/>
      <c r="L51" s="538"/>
      <c r="M51" s="538"/>
      <c r="N51" s="538"/>
      <c r="O51" s="538"/>
      <c r="P51" s="674">
        <v>2025</v>
      </c>
      <c r="Q51" s="674">
        <v>2026</v>
      </c>
      <c r="R51" s="674">
        <v>2027</v>
      </c>
      <c r="S51" s="674">
        <v>2028</v>
      </c>
      <c r="T51" s="674">
        <v>2029</v>
      </c>
      <c r="U51" s="674">
        <v>2030</v>
      </c>
      <c r="V51" s="674">
        <v>2031</v>
      </c>
    </row>
    <row r="52" spans="1:22" ht="27.75" customHeight="1" x14ac:dyDescent="0.25">
      <c r="A52" s="21" t="s">
        <v>64</v>
      </c>
      <c r="B52" s="570">
        <v>1</v>
      </c>
      <c r="C52" s="634" t="s">
        <v>482</v>
      </c>
      <c r="D52" s="269" t="s">
        <v>300</v>
      </c>
      <c r="E52" s="646" t="s">
        <v>45</v>
      </c>
      <c r="F52" s="647">
        <v>50000</v>
      </c>
      <c r="G52" s="672" t="s">
        <v>100</v>
      </c>
      <c r="H52" s="670">
        <v>2</v>
      </c>
      <c r="I52" s="590">
        <f t="shared" ref="I52:I59" si="12">+F52*H52</f>
        <v>100000</v>
      </c>
      <c r="J52" s="650">
        <v>0.5</v>
      </c>
      <c r="K52" s="650">
        <v>0.5</v>
      </c>
      <c r="L52" s="651">
        <f t="shared" ref="L52:L59" si="13">+I52*J52</f>
        <v>50000</v>
      </c>
      <c r="M52" s="651">
        <v>100000</v>
      </c>
      <c r="N52" s="651">
        <f t="shared" ref="N52:N59" si="14">+I52*K52</f>
        <v>50000</v>
      </c>
      <c r="O52" s="652" t="s">
        <v>46</v>
      </c>
      <c r="P52" s="591"/>
      <c r="Q52" s="575"/>
      <c r="R52" s="181"/>
      <c r="S52" s="574"/>
      <c r="T52" s="181"/>
      <c r="U52" s="591"/>
      <c r="V52" s="593"/>
    </row>
    <row r="53" spans="1:22" ht="26.25" customHeight="1" x14ac:dyDescent="0.25">
      <c r="A53" s="21" t="s">
        <v>65</v>
      </c>
      <c r="B53" s="570">
        <v>1</v>
      </c>
      <c r="C53" s="635" t="s">
        <v>483</v>
      </c>
      <c r="D53" s="269" t="s">
        <v>300</v>
      </c>
      <c r="E53" s="646" t="s">
        <v>56</v>
      </c>
      <c r="F53" s="673">
        <v>300</v>
      </c>
      <c r="G53" s="674" t="s">
        <v>99</v>
      </c>
      <c r="H53" s="675">
        <v>2</v>
      </c>
      <c r="I53" s="590">
        <f t="shared" si="12"/>
        <v>600</v>
      </c>
      <c r="J53" s="650">
        <v>0.5</v>
      </c>
      <c r="K53" s="650">
        <v>0.5</v>
      </c>
      <c r="L53" s="651">
        <f t="shared" si="13"/>
        <v>300</v>
      </c>
      <c r="M53" s="651">
        <v>600</v>
      </c>
      <c r="N53" s="651">
        <f t="shared" si="14"/>
        <v>300</v>
      </c>
      <c r="O53" s="652" t="s">
        <v>46</v>
      </c>
      <c r="P53" s="575"/>
      <c r="Q53" s="591"/>
      <c r="R53" s="574"/>
      <c r="S53" s="154"/>
      <c r="T53" s="181"/>
      <c r="U53" s="591"/>
      <c r="V53" s="592"/>
    </row>
    <row r="54" spans="1:22" ht="31.5" customHeight="1" x14ac:dyDescent="0.25">
      <c r="A54" s="21" t="s">
        <v>255</v>
      </c>
      <c r="B54" s="570">
        <v>2</v>
      </c>
      <c r="C54" s="634" t="s">
        <v>484</v>
      </c>
      <c r="D54" s="269" t="s">
        <v>300</v>
      </c>
      <c r="E54" s="646" t="s">
        <v>49</v>
      </c>
      <c r="F54" s="676">
        <v>72000</v>
      </c>
      <c r="G54" s="677" t="s">
        <v>330</v>
      </c>
      <c r="H54" s="678">
        <v>1</v>
      </c>
      <c r="I54" s="590">
        <f t="shared" si="12"/>
        <v>72000</v>
      </c>
      <c r="J54" s="650">
        <v>0.5</v>
      </c>
      <c r="K54" s="650">
        <v>0.5</v>
      </c>
      <c r="L54" s="651">
        <f t="shared" si="13"/>
        <v>36000</v>
      </c>
      <c r="M54" s="651">
        <v>72000</v>
      </c>
      <c r="N54" s="651">
        <f t="shared" si="14"/>
        <v>36000</v>
      </c>
      <c r="O54" s="652" t="s">
        <v>46</v>
      </c>
      <c r="P54" s="595"/>
      <c r="Q54" s="574"/>
      <c r="R54" s="574"/>
      <c r="S54" s="591"/>
      <c r="T54" s="181"/>
      <c r="U54" s="181"/>
      <c r="V54" s="592"/>
    </row>
    <row r="55" spans="1:22" ht="32.25" customHeight="1" x14ac:dyDescent="0.25">
      <c r="A55" s="623" t="s">
        <v>68</v>
      </c>
      <c r="B55" s="624">
        <v>3</v>
      </c>
      <c r="C55" s="636" t="s">
        <v>485</v>
      </c>
      <c r="D55" s="351" t="s">
        <v>305</v>
      </c>
      <c r="E55" s="646" t="s">
        <v>49</v>
      </c>
      <c r="F55" s="679" t="s">
        <v>70</v>
      </c>
      <c r="G55" s="680" t="s">
        <v>91</v>
      </c>
      <c r="H55" s="678">
        <v>2</v>
      </c>
      <c r="I55" s="590">
        <f>(170000+6000)*2</f>
        <v>352000</v>
      </c>
      <c r="J55" s="650">
        <v>0.5</v>
      </c>
      <c r="K55" s="650">
        <v>0.5</v>
      </c>
      <c r="L55" s="651">
        <f t="shared" si="13"/>
        <v>176000</v>
      </c>
      <c r="M55" s="651">
        <v>352000</v>
      </c>
      <c r="N55" s="651">
        <f t="shared" si="14"/>
        <v>176000</v>
      </c>
      <c r="O55" s="652" t="s">
        <v>55</v>
      </c>
      <c r="P55" s="595"/>
      <c r="Q55" s="594"/>
      <c r="R55" s="574"/>
      <c r="S55" s="574"/>
      <c r="T55" s="574"/>
      <c r="U55" s="574"/>
      <c r="V55" s="576"/>
    </row>
    <row r="56" spans="1:22" ht="22.5" customHeight="1" x14ac:dyDescent="0.25">
      <c r="A56" s="21" t="s">
        <v>68</v>
      </c>
      <c r="B56" s="570">
        <v>2</v>
      </c>
      <c r="C56" s="636" t="s">
        <v>472</v>
      </c>
      <c r="D56" s="351" t="s">
        <v>296</v>
      </c>
      <c r="E56" s="646" t="s">
        <v>45</v>
      </c>
      <c r="F56" s="679">
        <v>300</v>
      </c>
      <c r="G56" s="680" t="s">
        <v>331</v>
      </c>
      <c r="H56" s="678">
        <v>10</v>
      </c>
      <c r="I56" s="590">
        <f t="shared" si="12"/>
        <v>3000</v>
      </c>
      <c r="J56" s="650">
        <v>0.5</v>
      </c>
      <c r="K56" s="650">
        <v>0.5</v>
      </c>
      <c r="L56" s="651">
        <f t="shared" si="13"/>
        <v>1500</v>
      </c>
      <c r="M56" s="651">
        <v>3000</v>
      </c>
      <c r="N56" s="651">
        <f t="shared" si="14"/>
        <v>1500</v>
      </c>
      <c r="O56" s="652" t="s">
        <v>55</v>
      </c>
      <c r="P56" s="592"/>
      <c r="Q56" s="576"/>
      <c r="R56" s="576"/>
      <c r="S56" s="592"/>
      <c r="T56" s="592"/>
      <c r="U56" s="592"/>
      <c r="V56" s="592"/>
    </row>
    <row r="57" spans="1:22" ht="25.5" customHeight="1" x14ac:dyDescent="0.25">
      <c r="A57" s="21" t="s">
        <v>71</v>
      </c>
      <c r="B57" s="570">
        <v>3</v>
      </c>
      <c r="C57" s="634" t="s">
        <v>390</v>
      </c>
      <c r="D57" s="351" t="s">
        <v>297</v>
      </c>
      <c r="E57" s="646" t="s">
        <v>49</v>
      </c>
      <c r="F57" s="676">
        <v>5000</v>
      </c>
      <c r="G57" s="280" t="s">
        <v>101</v>
      </c>
      <c r="H57" s="675">
        <v>1</v>
      </c>
      <c r="I57" s="590">
        <f t="shared" si="12"/>
        <v>5000</v>
      </c>
      <c r="J57" s="650">
        <v>0.5</v>
      </c>
      <c r="K57" s="650">
        <v>0.5</v>
      </c>
      <c r="L57" s="651">
        <f t="shared" si="13"/>
        <v>2500</v>
      </c>
      <c r="M57" s="651">
        <v>5000</v>
      </c>
      <c r="N57" s="651">
        <f t="shared" si="14"/>
        <v>2500</v>
      </c>
      <c r="O57" s="652" t="s">
        <v>55</v>
      </c>
      <c r="P57" s="154"/>
      <c r="Q57" s="181"/>
      <c r="R57" s="595"/>
      <c r="S57" s="574"/>
      <c r="T57" s="574"/>
      <c r="U57" s="591"/>
      <c r="V57" s="592"/>
    </row>
    <row r="58" spans="1:22" ht="16.899999999999999" customHeight="1" x14ac:dyDescent="0.25">
      <c r="A58" s="625" t="s">
        <v>68</v>
      </c>
      <c r="B58" s="626">
        <v>5</v>
      </c>
      <c r="C58" s="637" t="s">
        <v>455</v>
      </c>
      <c r="D58" s="472" t="s">
        <v>306</v>
      </c>
      <c r="E58" s="681" t="s">
        <v>49</v>
      </c>
      <c r="F58" s="682">
        <v>1000</v>
      </c>
      <c r="G58" s="648" t="s">
        <v>102</v>
      </c>
      <c r="H58" s="675">
        <v>60</v>
      </c>
      <c r="I58" s="590">
        <f t="shared" si="12"/>
        <v>60000</v>
      </c>
      <c r="J58" s="650">
        <v>0.5</v>
      </c>
      <c r="K58" s="650">
        <v>0.5</v>
      </c>
      <c r="L58" s="651">
        <f t="shared" si="13"/>
        <v>30000</v>
      </c>
      <c r="M58" s="683">
        <v>235000</v>
      </c>
      <c r="N58" s="651">
        <f t="shared" si="14"/>
        <v>30000</v>
      </c>
      <c r="O58" s="472" t="s">
        <v>48</v>
      </c>
      <c r="P58" s="627"/>
      <c r="Q58" s="628"/>
      <c r="R58" s="629"/>
      <c r="S58" s="629"/>
      <c r="T58" s="630"/>
      <c r="U58" s="627"/>
      <c r="V58" s="627"/>
    </row>
    <row r="59" spans="1:22" ht="13.5" customHeight="1" x14ac:dyDescent="0.25">
      <c r="A59" s="631"/>
      <c r="B59" s="632"/>
      <c r="C59" s="637"/>
      <c r="D59" s="472"/>
      <c r="E59" s="681"/>
      <c r="F59" s="682">
        <v>2500</v>
      </c>
      <c r="G59" s="648" t="s">
        <v>103</v>
      </c>
      <c r="H59" s="684">
        <v>70</v>
      </c>
      <c r="I59" s="590">
        <f t="shared" si="12"/>
        <v>175000</v>
      </c>
      <c r="J59" s="650">
        <v>0.5</v>
      </c>
      <c r="K59" s="650">
        <v>0.5</v>
      </c>
      <c r="L59" s="651">
        <f t="shared" si="13"/>
        <v>87500</v>
      </c>
      <c r="M59" s="685"/>
      <c r="N59" s="651">
        <f t="shared" si="14"/>
        <v>87500</v>
      </c>
      <c r="O59" s="472"/>
      <c r="P59" s="627"/>
      <c r="Q59" s="628"/>
      <c r="R59" s="629"/>
      <c r="S59" s="629"/>
      <c r="T59" s="630"/>
      <c r="U59" s="627"/>
      <c r="V59" s="627"/>
    </row>
  </sheetData>
  <mergeCells count="95">
    <mergeCell ref="R58:R59"/>
    <mergeCell ref="S58:S59"/>
    <mergeCell ref="T58:T59"/>
    <mergeCell ref="U58:U59"/>
    <mergeCell ref="V58:V59"/>
    <mergeCell ref="P50:V50"/>
    <mergeCell ref="A58:A59"/>
    <mergeCell ref="B58:B59"/>
    <mergeCell ref="C58:C59"/>
    <mergeCell ref="D58:D59"/>
    <mergeCell ref="E58:E59"/>
    <mergeCell ref="M58:M59"/>
    <mergeCell ref="O58:O59"/>
    <mergeCell ref="P58:P59"/>
    <mergeCell ref="Q58:Q59"/>
    <mergeCell ref="J50:J51"/>
    <mergeCell ref="K50:K51"/>
    <mergeCell ref="L50:L51"/>
    <mergeCell ref="M50:M51"/>
    <mergeCell ref="N50:N51"/>
    <mergeCell ref="O50:O51"/>
    <mergeCell ref="P38:V38"/>
    <mergeCell ref="A49:V49"/>
    <mergeCell ref="A50:A51"/>
    <mergeCell ref="C50:C51"/>
    <mergeCell ref="D50:D51"/>
    <mergeCell ref="E50:E51"/>
    <mergeCell ref="F50:F51"/>
    <mergeCell ref="G50:G51"/>
    <mergeCell ref="H50:H51"/>
    <mergeCell ref="I50:I51"/>
    <mergeCell ref="J38:J39"/>
    <mergeCell ref="K38:K39"/>
    <mergeCell ref="L38:L39"/>
    <mergeCell ref="M38:M39"/>
    <mergeCell ref="N38:N39"/>
    <mergeCell ref="O38:O39"/>
    <mergeCell ref="P25:V25"/>
    <mergeCell ref="A37:V37"/>
    <mergeCell ref="A38:A39"/>
    <mergeCell ref="C38:C39"/>
    <mergeCell ref="D38:D39"/>
    <mergeCell ref="E38:E39"/>
    <mergeCell ref="F38:F39"/>
    <mergeCell ref="G38:G39"/>
    <mergeCell ref="H38:H39"/>
    <mergeCell ref="I38:I39"/>
    <mergeCell ref="J25:J26"/>
    <mergeCell ref="K25:K26"/>
    <mergeCell ref="L25:L26"/>
    <mergeCell ref="M25:M26"/>
    <mergeCell ref="N25:N26"/>
    <mergeCell ref="O25:O26"/>
    <mergeCell ref="P13:V13"/>
    <mergeCell ref="A24:V24"/>
    <mergeCell ref="A25:A26"/>
    <mergeCell ref="C25:C26"/>
    <mergeCell ref="D25:D26"/>
    <mergeCell ref="E25:E26"/>
    <mergeCell ref="F25:F26"/>
    <mergeCell ref="G25:G26"/>
    <mergeCell ref="H25:H26"/>
    <mergeCell ref="I25:I26"/>
    <mergeCell ref="J13:J14"/>
    <mergeCell ref="K13:K14"/>
    <mergeCell ref="L13:L14"/>
    <mergeCell ref="M13:M14"/>
    <mergeCell ref="N13:N14"/>
    <mergeCell ref="O13:O14"/>
    <mergeCell ref="P3:V3"/>
    <mergeCell ref="A12:V12"/>
    <mergeCell ref="A13:A14"/>
    <mergeCell ref="C13:C14"/>
    <mergeCell ref="D13:D14"/>
    <mergeCell ref="E13:E14"/>
    <mergeCell ref="F13:F14"/>
    <mergeCell ref="G13:G14"/>
    <mergeCell ref="H13:H14"/>
    <mergeCell ref="I13:I14"/>
    <mergeCell ref="J3:J4"/>
    <mergeCell ref="K3:K4"/>
    <mergeCell ref="L3:L4"/>
    <mergeCell ref="M3:M4"/>
    <mergeCell ref="N3:N4"/>
    <mergeCell ref="O3:O4"/>
    <mergeCell ref="A2:V2"/>
    <mergeCell ref="A3:A4"/>
    <mergeCell ref="B3:B4"/>
    <mergeCell ref="C3:C4"/>
    <mergeCell ref="D3:D4"/>
    <mergeCell ref="E3:E4"/>
    <mergeCell ref="F3:F4"/>
    <mergeCell ref="G3:G4"/>
    <mergeCell ref="H3:H4"/>
    <mergeCell ref="I3:I4"/>
  </mergeCells>
  <pageMargins left="0.7" right="0.7" top="0.75" bottom="0.75" header="0.3" footer="0.3"/>
  <pageSetup paperSize="9" orientation="portrait" horizontalDpi="200" verticalDpi="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531C80D1314BF4CA4211CDD4D5FD268" ma:contentTypeVersion="" ma:contentTypeDescription="Ustvari nov dokument." ma:contentTypeScope="" ma:versionID="6ed6193539a2c455f3a5e5f377c473b5">
  <xsd:schema xmlns:xsd="http://www.w3.org/2001/XMLSchema" xmlns:xs="http://www.w3.org/2001/XMLSchema" xmlns:p="http://schemas.microsoft.com/office/2006/metadata/properties" xmlns:ns2="65f5779b-ff0a-46c6-b006-15a665136132" targetNamespace="http://schemas.microsoft.com/office/2006/metadata/properties" ma:root="true" ma:fieldsID="4480f45b92b817ca839c0825b444b442" ns2:_="">
    <xsd:import namespace="65f5779b-ff0a-46c6-b006-15a66513613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f5779b-ff0a-46c6-b006-15a665136132" elementFormDefault="qualified">
    <xsd:import namespace="http://schemas.microsoft.com/office/2006/documentManagement/types"/>
    <xsd:import namespace="http://schemas.microsoft.com/office/infopath/2007/PartnerControls"/>
    <xsd:element name="SharedWithUsers" ma:index="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FDDA6B-D350-4656-8EE6-4200DB25F6D4}">
  <ds:schemaRefs>
    <ds:schemaRef ds:uri="http://schemas.microsoft.com/sharepoint/v3/contenttype/forms"/>
  </ds:schemaRefs>
</ds:datastoreItem>
</file>

<file path=customXml/itemProps2.xml><?xml version="1.0" encoding="utf-8"?>
<ds:datastoreItem xmlns:ds="http://schemas.openxmlformats.org/officeDocument/2006/customXml" ds:itemID="{2DAE8713-1DDC-486B-893A-87C62B8E40EA}">
  <ds:schemaRefs>
    <ds:schemaRef ds:uri="http://purl.org/dc/elements/1.1/"/>
    <ds:schemaRef ds:uri="http://purl.org/dc/dcmitype/"/>
    <ds:schemaRef ds:uri="http://purl.org/dc/terms/"/>
    <ds:schemaRef ds:uri="http://schemas.openxmlformats.org/package/2006/metadata/core-properties"/>
    <ds:schemaRef ds:uri="http://schemas.microsoft.com/office/2006/metadata/properties"/>
    <ds:schemaRef ds:uri="http://www.w3.org/XML/1998/namespace"/>
    <ds:schemaRef ds:uri="65f5779b-ff0a-46c6-b006-15a665136132"/>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380AF51F-2F3F-4C13-B96F-DDD9C966C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f5779b-ff0a-46c6-b006-15a6651361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Lokacije</vt:lpstr>
      <vt:lpstr>CV+KV</vt:lpstr>
      <vt:lpstr>AKCIJSKI NAČRT</vt:lpstr>
      <vt:lpstr>Priloga</vt:lpstr>
      <vt:lpstr>Priloga_popravki_obrazložitve</vt:lpstr>
      <vt:lpstr>Priloga_popravljena</vt:lpstr>
      <vt:lpstr>Priloga_čistopis</vt:lpstr>
    </vt:vector>
  </TitlesOfParts>
  <Manager/>
  <Company>Slovenske železnice d.o.o.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Miklavžin Vlasta</dc:creator>
  <cp:keywords/>
  <dc:description/>
  <cp:lastModifiedBy>Miklavžin Vlasta</cp:lastModifiedBy>
  <cp:revision/>
  <cp:lastPrinted>2025-02-18T11:20:20Z</cp:lastPrinted>
  <dcterms:created xsi:type="dcterms:W3CDTF">2024-01-30T10:58:16Z</dcterms:created>
  <dcterms:modified xsi:type="dcterms:W3CDTF">2025-04-02T09:09:10Z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0x0101002531C80D1314BF4CA4211CDD4D5FD268</vt:lpwstr>
  </property>
</Properties>
</file>