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o\Desktop\popisi_smartno_1\"/>
    </mc:Choice>
  </mc:AlternateContent>
  <bookViews>
    <workbookView xWindow="0" yWindow="0" windowWidth="28800" windowHeight="14385"/>
  </bookViews>
  <sheets>
    <sheet name="POPIS DEL" sheetId="2" r:id="rId1"/>
  </sheets>
  <definedNames>
    <definedName name="_xlnm.Print_Area" localSheetId="0">'POPIS DEL'!$A$1:$F$199</definedName>
    <definedName name="_xlnm.Print_Titles" localSheetId="0">'POPIS DEL'!$57:$57</definedName>
  </definedNames>
  <calcPr calcId="152511"/>
</workbook>
</file>

<file path=xl/calcChain.xml><?xml version="1.0" encoding="utf-8"?>
<calcChain xmlns="http://schemas.openxmlformats.org/spreadsheetml/2006/main">
  <c r="F191" i="2" l="1"/>
  <c r="F192" i="2"/>
  <c r="F193" i="2"/>
  <c r="F194" i="2"/>
  <c r="F195" i="2"/>
  <c r="F178" i="2"/>
  <c r="F179" i="2"/>
  <c r="F180" i="2"/>
  <c r="F181" i="2"/>
  <c r="F182" i="2"/>
  <c r="F183" i="2"/>
  <c r="F167" i="2"/>
  <c r="F168" i="2"/>
  <c r="F169" i="2"/>
  <c r="F170" i="2"/>
  <c r="F146" i="2"/>
  <c r="F147" i="2"/>
  <c r="F148" i="2"/>
  <c r="F149" i="2"/>
  <c r="F150" i="2"/>
  <c r="F151" i="2"/>
  <c r="F152" i="2"/>
  <c r="F154" i="2"/>
  <c r="F156" i="2"/>
  <c r="F157" i="2"/>
  <c r="F158" i="2"/>
  <c r="F131" i="2"/>
  <c r="F133" i="2"/>
  <c r="F135" i="2"/>
  <c r="F136" i="2"/>
  <c r="F137" i="2"/>
  <c r="F138" i="2"/>
  <c r="F100" i="2"/>
  <c r="F102" i="2"/>
  <c r="F104" i="2"/>
  <c r="F106" i="2"/>
  <c r="F108" i="2"/>
  <c r="F109" i="2"/>
  <c r="F110" i="2"/>
  <c r="F111" i="2"/>
  <c r="F112" i="2"/>
  <c r="F113" i="2"/>
  <c r="F114" i="2"/>
  <c r="F115" i="2"/>
  <c r="F116" i="2"/>
  <c r="F118" i="2"/>
  <c r="F119" i="2"/>
  <c r="F120" i="2"/>
  <c r="F121" i="2"/>
  <c r="F122" i="2"/>
  <c r="F123" i="2"/>
  <c r="F9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D103" i="2" l="1"/>
  <c r="F103" i="2" s="1"/>
  <c r="D101" i="2"/>
  <c r="F101" i="2" s="1"/>
  <c r="F190" i="2" l="1"/>
  <c r="D134" i="2" l="1"/>
  <c r="F134" i="2" s="1"/>
  <c r="B25" i="2"/>
  <c r="F130" i="2"/>
  <c r="D132" i="2" l="1"/>
  <c r="F132" i="2" l="1"/>
  <c r="F140" i="2" s="1"/>
  <c r="F25" i="2" s="1"/>
  <c r="D155" i="2"/>
  <c r="F155" i="2" s="1"/>
  <c r="D159" i="2"/>
  <c r="F159" i="2" s="1"/>
  <c r="D153" i="2" l="1"/>
  <c r="F153" i="2" s="1"/>
  <c r="D145" i="2"/>
  <c r="D117" i="2"/>
  <c r="F117" i="2" s="1"/>
  <c r="D105" i="2"/>
  <c r="F105" i="2" s="1"/>
  <c r="D92" i="2"/>
  <c r="F92" i="2" s="1"/>
  <c r="D107" i="2" l="1"/>
  <c r="F107" i="2" s="1"/>
  <c r="F177" i="2"/>
  <c r="F185" i="2" s="1"/>
  <c r="F145" i="2" l="1"/>
  <c r="F161" i="2" s="1"/>
  <c r="F31" i="2" l="1"/>
  <c r="F166" i="2" l="1"/>
  <c r="F172" i="2" l="1"/>
  <c r="F29" i="2" s="1"/>
  <c r="F90" i="2"/>
  <c r="F94" i="2" s="1"/>
  <c r="F21" i="2" l="1"/>
  <c r="F99" i="2"/>
  <c r="F125" i="2" s="1"/>
  <c r="F61" i="2"/>
  <c r="F85" i="2" s="1"/>
  <c r="E196" i="2" l="1"/>
  <c r="F196" i="2" s="1"/>
  <c r="F27" i="2"/>
  <c r="F23" i="2" l="1"/>
  <c r="F19" i="2"/>
  <c r="F198" i="2" l="1"/>
  <c r="F33" i="2" s="1"/>
  <c r="F35" i="2" s="1"/>
  <c r="F37" i="2" s="1"/>
  <c r="F39" i="2" s="1"/>
</calcChain>
</file>

<file path=xl/sharedStrings.xml><?xml version="1.0" encoding="utf-8"?>
<sst xmlns="http://schemas.openxmlformats.org/spreadsheetml/2006/main" count="200" uniqueCount="148">
  <si>
    <t>m2</t>
  </si>
  <si>
    <t>1.1</t>
  </si>
  <si>
    <t>1.2</t>
  </si>
  <si>
    <t>1.3</t>
  </si>
  <si>
    <t>2.1</t>
  </si>
  <si>
    <t>m3</t>
  </si>
  <si>
    <t>3.1</t>
  </si>
  <si>
    <t>3.2</t>
  </si>
  <si>
    <t>4.1</t>
  </si>
  <si>
    <t>4.2</t>
  </si>
  <si>
    <t>4.3</t>
  </si>
  <si>
    <t xml:space="preserve"> </t>
  </si>
  <si>
    <t>SKUPAJ OCENJENA VREDNOST BREZ DDV:</t>
  </si>
  <si>
    <t>SKUPAJ OCENJENA VREDNOST Z DDV:</t>
  </si>
  <si>
    <t>m'</t>
  </si>
  <si>
    <t>kos</t>
  </si>
  <si>
    <t>4.4</t>
  </si>
  <si>
    <t>4.5</t>
  </si>
  <si>
    <t>3.3</t>
  </si>
  <si>
    <t>3.4</t>
  </si>
  <si>
    <t>3.5</t>
  </si>
  <si>
    <t>Investitor:</t>
  </si>
  <si>
    <t>Objekt:</t>
  </si>
  <si>
    <t>1.4</t>
  </si>
  <si>
    <t>3.6</t>
  </si>
  <si>
    <t>3.7</t>
  </si>
  <si>
    <t>SKUPNA REKAPITULACIJA</t>
  </si>
  <si>
    <t>3.8</t>
  </si>
  <si>
    <t>3.9</t>
  </si>
  <si>
    <t>5.1</t>
  </si>
  <si>
    <t>5.2</t>
  </si>
  <si>
    <t>5.3</t>
  </si>
  <si>
    <t>I. PREDDELA</t>
  </si>
  <si>
    <t>kpl</t>
  </si>
  <si>
    <t>I. PREDDELA SKUPAJ:</t>
  </si>
  <si>
    <t>6.1</t>
  </si>
  <si>
    <t>6.2</t>
  </si>
  <si>
    <t>6.3</t>
  </si>
  <si>
    <t>7.1</t>
  </si>
  <si>
    <t>Pospravljanje in čiščenje gradbišča po končanih delih</t>
  </si>
  <si>
    <t>1.5</t>
  </si>
  <si>
    <t>1.6</t>
  </si>
  <si>
    <t>1.7</t>
  </si>
  <si>
    <t>1.8</t>
  </si>
  <si>
    <t>3.10</t>
  </si>
  <si>
    <t>II. RUŠITVENA DELA</t>
  </si>
  <si>
    <t>III. ZEMELJSKA DELA</t>
  </si>
  <si>
    <t>1.9</t>
  </si>
  <si>
    <t>II. RUŠITVENA DELA SKUPAJ:</t>
  </si>
  <si>
    <t>III. ZEMELJSKA DELA SKUPAJ:</t>
  </si>
  <si>
    <t>POPIS DEL IN OCENA VREDNOSTI</t>
  </si>
  <si>
    <t>Strojno in ročno planiranje ter utrjevanje dna širokega izkopa in dna pod objekti kanalizacije (cevi, jaški) z natančnostjo do +/- 2 cm (95% strojno, 5% ročno)</t>
  </si>
  <si>
    <t>Humusiranje izkopnih in nasipnih brežin ceste s humusom iz gradbiščne deponije v debelini 15 - 20 cm, vključno s transportom, strojnim in ročnim planiranjem</t>
  </si>
  <si>
    <t>OPOMBE:</t>
  </si>
  <si>
    <t>Izdelava varnostnega načrta gradbišča, potrjenega s strani varnostnega inženirja (varnost pri delu, …)</t>
  </si>
  <si>
    <t>Delna in občasna popolna zapora ceste in območja gradbišča s postavitvijo predpisane varnostne ograje, ustreznim zavarovanjem, obvestili in prometno signalizacijo - vse skladno z elaboratom začasne prometne ureditve</t>
  </si>
  <si>
    <t>Vzpostavitev, ureditev, zavarovanje in organizacija gradbišča - postavitev začasnih gradbiščnih objektov, ograj, oznak, opozorilnih znakov in trakov, vključno z odstranitvijo po končanih delih - vse skladno z varnostnim načrtom gradbišča</t>
  </si>
  <si>
    <t>Izvedba geomehanskih meritev nosilnosti voziščne konstrukcije na vseh plasteh (temeljna tla, tamponsko nasutje, fini planum), vključno z izdajo poročila o primernosti gradbenih konstrukcij skladno s tehnično specifikacijo za javne ceste</t>
  </si>
  <si>
    <t>Izdelava elaborata začasne prometne ureditve med gradnjo</t>
  </si>
  <si>
    <t>Široki strojni in ročni izkop zemljine v terenu III. kategorije v normalnih pogojih dela, vključno z nakladanjem na kamion (95% strojno, 5% ročno)</t>
  </si>
  <si>
    <t>Široki strojni in ročni izkop zemljine v terenu IV. kategorije v normalnih pogojih dela, vključno z nakladanjem na kamion (95% strojno, 5% ročno)</t>
  </si>
  <si>
    <t>VIII. ZAKLJUČNA IN OSTALA DELA SKUPAJ:</t>
  </si>
  <si>
    <t>Odstranitev grmovja in dreves z debli premera do 10 cm ter vej na srednje gosto porasli površini - ročno in strojno</t>
  </si>
  <si>
    <t>DDV 22%</t>
  </si>
  <si>
    <t>%</t>
  </si>
  <si>
    <t>št.</t>
  </si>
  <si>
    <t>Opis del</t>
  </si>
  <si>
    <t>Enota</t>
  </si>
  <si>
    <t>Količina</t>
  </si>
  <si>
    <t>Cena/enoto</t>
  </si>
  <si>
    <t>Znesek [€]</t>
  </si>
  <si>
    <t>Zakoličba osi ceste in prečnih profilov, vključno z zavarovanjem osi ceste</t>
  </si>
  <si>
    <t>Postavljanje prečnih profilov na zakoličeno os ceste z oznakami višin in naklonov po PZI projektu, vključno z zavarovanjem profilov</t>
  </si>
  <si>
    <t>Strojni zarez asfaltnega cestišča v debelini do 10 cm</t>
  </si>
  <si>
    <t>2.2</t>
  </si>
  <si>
    <t>Strojni in ročni izkop jarkov in pet v terenu III. in IV. kateg. za izvedbo jaškov in kanalizacije, vključno z nakladanjem na kamion (95% strojno, 5% ročno)</t>
  </si>
  <si>
    <t>Odvoz izkopane zemljine na začasno deponijo v oddaljenosti do h = 1000 m od gradbišča, za ponovno zasipanje gradbene jame in jarkov, faktorji razrahljivosti so upoštevani</t>
  </si>
  <si>
    <t>Dobava in dovoz kvalitetnega zmrzlinsko odpornega kamnitega drobljenca 0-16 mm za fini planum na traso ceste v skladu s terminskim planom in naročilom asfalterjev</t>
  </si>
  <si>
    <t>Doplačilo za pripravo za asfaltno muldo 50/5 cm v finem planumu v skladu z načrtom in navodili asfalterjev</t>
  </si>
  <si>
    <t>Doplačilo za izdelavo vodotesnih trajno elastičnih stikov z obstoječim asfaltom</t>
  </si>
  <si>
    <t>Doplačilo za izdelavo krožno uvaljane asfaltne mulde v širini 50 cm in globini 5 cm, vključno s predpripravo finega planuma</t>
  </si>
  <si>
    <t>Fino planiranje zelenih površin z razbijanjem grud, frezanjem in pripravo tal za setev trave. Zatravitev humusiranih površin z avtohtonimi travnimi vrstami, vključno z dobavo semen, valjanjem posejane površine, zalivanjem in vsemi pomožnimi deli</t>
  </si>
  <si>
    <t>Zakoličba in zaščita vseh komunalnih vodov, ki se križajo s cesto, s strani pooblaščenega izvajalca (vodovod, elektrovodi, TK vodi, JR, kanalizacija …)</t>
  </si>
  <si>
    <t>Odvoz izkopanega humusa na začasno deponijo v oddaljenosti do h = 1000 m od gradbišča, za humusiranje ob končni ureditvi površin, faktorji razsipa so upoštevani</t>
  </si>
  <si>
    <t>Odvoz odvečne izkopane zemljine na stalno uradno deponijo gradbenih odpadkov v oddaljenosti do h = 15 km, kompletno z zvračanjem in planiranjem dopeljanega materiala na deponiji ter plačilom deponijske takse in pridobitvijo evidenčnih listov gradbenih odpadkov, ki se hranijo do primopredaje. Faktorji razsipa so upoštevani.</t>
  </si>
  <si>
    <t>Dobava, dovoz in vgrajevanje zmrzlinsko odpornega kamnitega drobljenca 0-32 mm v voziščno konstrukcijo ceste (tampon), v debelini 30 cm, utrjevanje v plasteh po 15 cm do deformacijskega modula Ev2 = 90 MPa ter planiranje z natančnostjo +/- 1,0 cm</t>
  </si>
  <si>
    <t>Strojna - ročna izdelava finega planuma v debelini 15 cm, v pravilnih prečnih in vzdolžnih sklonih (glej grafični del projekta) s komprimiranjem deformacijskega modula Ev2 = 100 MPa in natančnostjo +/- 1,0 cm</t>
  </si>
  <si>
    <t>Dobava in polaganje geotekstilije (gradbeni filc) z natezno trdnostjo 14-16 kN/m' na dno izkopa, kot ločilni sloj med temeljnimi tlemi in tamponskim nasutjem</t>
  </si>
  <si>
    <t>Dobava, dovoz in izdelava obrabno-zaporne nosilne vezane plasti iz asfaltne mešanice AC 16 surf B 70/100 A4, v debelini 7 cm in z natančnostjo +/- 0,5 cm</t>
  </si>
  <si>
    <t>Strojni izkop humusa v debelini 15 - 20 cm in nakladanje na kamion, račun v raščenem stanju</t>
  </si>
  <si>
    <t>7.2</t>
  </si>
  <si>
    <t>7.3</t>
  </si>
  <si>
    <t>7.4</t>
  </si>
  <si>
    <t>3.11</t>
  </si>
  <si>
    <t>3.12</t>
  </si>
  <si>
    <t>Izdelava cevnih prepustov (PP DN300 mm) - dobava, dovoz in vgrajevanje cevi SN8 na betonsko podlago iz betona C16/20 in polno obbetoniranje (poraba 0,15 m3/m'), vključno s priklopi na vtočne jaške in iztočne glave</t>
  </si>
  <si>
    <t>OBČINA ŠMARTNO PRI LITIJI</t>
  </si>
  <si>
    <t>TOMAZINOVA ULICA 2</t>
  </si>
  <si>
    <t>1275 ŠMARTNO PRI LITIJI</t>
  </si>
  <si>
    <t>Strojno rušenje asfalta v debelini do 10 cm, kompletno z nakladanjem in odvozom na stalno uradno deponijo h = 30 km ter plačilom deponijske takse</t>
  </si>
  <si>
    <t>Posek in odvoz dreves z debli premera nad 30 cm ter odstranitev vej - strojno in ročno</t>
  </si>
  <si>
    <t>Odstranitev panjev dreves s premerom debla nad 30 cm z odvozom na stalno deponijo na razdaljo do h = 15 km in plačilom deponijske takse</t>
  </si>
  <si>
    <t>1.10</t>
  </si>
  <si>
    <t>1.11</t>
  </si>
  <si>
    <t>Doplačilo za pikanje materiala v terenu IV. kategorije (5% od izkopov)</t>
  </si>
  <si>
    <t>Dovoz in vgrajevanje zmrzlinsko odpornega kamnitega drobljenca 0-32 mm iz gradbiščne deponije v voziščno konstrukcijo ceste (tampon), v debelini 30 cm, utrjevanje v plasteh po 15 cm do deformacijskega modula Ev2 = 90 MPa ter planiranje z natančnostjo +/- 1,0 cm</t>
  </si>
  <si>
    <t xml:space="preserve">REKONSTRUKCIJA IN ASFALTIRANJE CESTE </t>
  </si>
  <si>
    <t>V NASELJU JAVORJE - ENERGIJSKA POT</t>
  </si>
  <si>
    <t>(L = 240 m)</t>
  </si>
  <si>
    <t>Izdelava začasne deponije gradbišča dimenzij 8x10 m z odrivom humusa na rob za kasnejše planiranje in kasnejše fino planiranje humusa in sejanje trave - povrnitev v prvotno stanje po koncu uporabe</t>
  </si>
  <si>
    <t>Izdelava bankin in berm v širini 50 cm, kompletno z dobavo peščeno prodnatega materiala in utrjevanjem do deformacijskega modula Mv2 = 100 MPa, vključena zatravitev bankin!</t>
  </si>
  <si>
    <t>izdelava iztočnih glav prepustov - dobava in vgrajevanje kamna v betonu (70% lomljenec, 30% beton C20/25), stičenje vidnih fug s fino cementno malto</t>
  </si>
  <si>
    <t>1.12</t>
  </si>
  <si>
    <t>Prestavitev obstoječega TK droga prostozračnega TK voda izven območja ceste, za razdaljo cca 2 m. Prestavitev izvede pooblaščen izvajalec pod nadzorstvom in v skladu z navodili upravljavca TK voda. Vključena dobava vsega materiala in vsa pomožna dela</t>
  </si>
  <si>
    <t>IV. GRADBENE KONSTRUKCIJE</t>
  </si>
  <si>
    <t>Izdelava dvostranskega opaža višine do 0,50 m iz desk za AB temelje kamnite zložbe, vključno z razopaženjem ter čiščenjem in mazanjem opaža po razopaženju</t>
  </si>
  <si>
    <t>Dobava, dovoz, čiščenje, rezanje in polaganje tipiziranih armaturnih mrež Q283 (MA S500-B) v temelje kamnite zložbe, spodaj in zgoraj, prekrivanje minimalno 25 cm</t>
  </si>
  <si>
    <t>kg</t>
  </si>
  <si>
    <t>Dobava, dovoz, vgrajevanje in nega betona C20/25 v temelje kamnite zložbe v višini 50 cm, preseka nad 0,30 m3/m2, z vsemi prenosi in pomožnimi deli</t>
  </si>
  <si>
    <t>Dobava, dovoz in vgrajevanje dolomitnega lomljenca premera do 100 cm v kamnito zložbo (izdelava kamnite zložbe), vključeno stičenje fug s cementno malto 0-4 mm, vključena dobava in vgradnja prečnih izlivov fi50 mm</t>
  </si>
  <si>
    <t>Dobava, dovoz in vgrajevanje zmrzlinsko odpornega betona C20/25 v kamnito zložbo</t>
  </si>
  <si>
    <t>IV. GRADBENE KONSTRUKCIJE SKUPAJ:</t>
  </si>
  <si>
    <t>V. VOZIŠČNE KONSTRUKCIJE</t>
  </si>
  <si>
    <t>V. VOZIŠČNE KONSTRUKCIJE SKUPAJ:</t>
  </si>
  <si>
    <t>VI. ASFALTERSKA DELA</t>
  </si>
  <si>
    <t>VI. ASFALTERSKA DELA SKUPAJ:</t>
  </si>
  <si>
    <t>VII. ODVODNJAVANJE</t>
  </si>
  <si>
    <t>VII. ODVODNJAVANJE SKUPAJ:</t>
  </si>
  <si>
    <t>VIII. ZAKLJUČNA IN OSTALA DELA</t>
  </si>
  <si>
    <t>5.4</t>
  </si>
  <si>
    <t>5.5</t>
  </si>
  <si>
    <t>5.6</t>
  </si>
  <si>
    <t>5.7</t>
  </si>
  <si>
    <t>5.8</t>
  </si>
  <si>
    <t>8.1</t>
  </si>
  <si>
    <t>8.2</t>
  </si>
  <si>
    <t>8.3</t>
  </si>
  <si>
    <t>8.4</t>
  </si>
  <si>
    <t>Razna manjša nepredvidena dela, katera se izvedejo po predhodnem pismenem naročilu investitorja ali nadzora - 5,00% od vseh del (postavke I.-VIII.)</t>
  </si>
  <si>
    <t>VIII. ZAKLJUČNA IN NEPREDVIDENA DELA</t>
  </si>
  <si>
    <t>Izdelava drenaže iz drenažnih cevi fi110 mm s polnim dnom v fino zalikani betonski muldi 40/8 cm iz betona C16/20 z drenažnim nasutjem frakcije 8 - 16 mm, poraba do 0,3 m3/m' in drenažnim geotekstilom, vključno z dobavo in dovozom materiala ter vsemi pomožnimi deli in priklopom na jašek.</t>
  </si>
  <si>
    <t>Dobava, dovoz in montaža jeklene vroče cinkane varnostne ograje višine 100 cm na krono AB podpornega zidu. Polnila z največjo svetlo odprtino do 11 cm, stebrički na vsake 4 m' ograje, pritrjevanje s korozijsko odpornimi mehanskimi ali kemičnimi sidri za beton (vsaj 4x sidra M8 na stebriček)</t>
  </si>
  <si>
    <t>Dovoz in vgrajevanje zmrzlinsko odpornega kamnitega drobljenca 0-32 mm iz gradbiščne deponije v zasip kanalizacije do kote pod tamponskim nasipom ceste, utrjevanje v plasteh po 20-30 cm do deformacijskega modula Ev2 = 60 MPa ter planiranje z natančnostjo +/- 1,0 cm</t>
  </si>
  <si>
    <t>Izdelava vtočnega jaška (BC fi800 mm) s čelnim vtokom in vtočno glavo, betonskim pokrovom (12,5t) in peskolovom, z betonskim dnom, globina jaška 1,5 m do 2,0 m. Vključena dovoz in dobava vsega materiala ter vsi priklopi.</t>
  </si>
  <si>
    <t>3.13</t>
  </si>
  <si>
    <t>Dobava, dovoz in vgrajevanje naravnega kamnitega lomljenca (stena) v spodnji ustroj ceste (pod tamponski drobljenec), utrjevanje v plasteh po 80 cm do deformacijskega modula Mv2  = 60 MPa ter planiranje z natančnostjo +/- 5 cm</t>
  </si>
  <si>
    <t>1. V vse postavke je všteta dobava vsega materiala, vsi prevozi, prenosi in pomožna dela!</t>
  </si>
  <si>
    <t>Prilagoditev uvozov do stanovanjskih hiš in drugih uvozov zaradi novega poteka nivelete ceste. Prilagoditev do 4 metre po celotni širini uvoza s polaganjem zaključnega sloja (tlakovci, asfalt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</si>
</sst>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5" fillId="0" borderId="1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</xf>
    <xf numFmtId="0" fontId="2" fillId="0" borderId="10" xfId="0" applyNumberFormat="1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/>
    </xf>
    <xf numFmtId="0" fontId="1" fillId="0" borderId="15" xfId="0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/>
    </xf>
    <xf numFmtId="0" fontId="3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2" fillId="0" borderId="12" xfId="0" applyNumberFormat="1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0" fontId="3" fillId="0" borderId="0" xfId="0" applyNumberFormat="1" applyFont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left" vertical="top" wrapText="1"/>
    </xf>
    <xf numFmtId="4" fontId="7" fillId="0" borderId="0" xfId="0" applyNumberFormat="1" applyFont="1" applyAlignment="1" applyProtection="1">
      <alignment horizontal="right"/>
    </xf>
    <xf numFmtId="4" fontId="1" fillId="0" borderId="0" xfId="0" applyNumberFormat="1" applyFont="1" applyFill="1" applyAlignment="1" applyProtection="1">
      <alignment horizontal="right"/>
    </xf>
    <xf numFmtId="0" fontId="3" fillId="0" borderId="0" xfId="0" applyNumberFormat="1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/>
    </xf>
    <xf numFmtId="0" fontId="2" fillId="0" borderId="12" xfId="0" applyNumberFormat="1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right"/>
    </xf>
    <xf numFmtId="49" fontId="1" fillId="0" borderId="0" xfId="0" applyNumberFormat="1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0" fillId="0" borderId="0" xfId="0" applyNumberForma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2" fillId="0" borderId="13" xfId="0" applyFont="1" applyFill="1" applyBorder="1" applyAlignment="1" applyProtection="1">
      <alignment horizontal="center"/>
    </xf>
    <xf numFmtId="4" fontId="2" fillId="0" borderId="13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left" vertical="top" wrapText="1"/>
    </xf>
    <xf numFmtId="9" fontId="1" fillId="0" borderId="0" xfId="0" applyNumberFormat="1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 vertical="top"/>
    </xf>
    <xf numFmtId="4" fontId="1" fillId="0" borderId="0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showZeros="0" tabSelected="1" view="pageBreakPreview" zoomScaleNormal="100" zoomScaleSheetLayoutView="100" zoomScalePageLayoutView="85" workbookViewId="0">
      <selection activeCell="D7" sqref="D7"/>
    </sheetView>
  </sheetViews>
  <sheetFormatPr defaultRowHeight="12.75" x14ac:dyDescent="0.2"/>
  <cols>
    <col min="1" max="1" width="4.7109375" style="48" customWidth="1"/>
    <col min="2" max="2" width="50.7109375" style="4" customWidth="1"/>
    <col min="3" max="3" width="5" style="50" customWidth="1"/>
    <col min="4" max="6" width="10.7109375" style="51" customWidth="1"/>
    <col min="7" max="16384" width="9.140625" style="7"/>
  </cols>
  <sheetData>
    <row r="1" spans="1:6" x14ac:dyDescent="0.2">
      <c r="A1" s="3"/>
      <c r="C1" s="5"/>
      <c r="D1" s="6"/>
      <c r="E1" s="6"/>
      <c r="F1" s="6"/>
    </row>
    <row r="2" spans="1:6" x14ac:dyDescent="0.2">
      <c r="A2" s="3"/>
      <c r="B2" s="8" t="s">
        <v>21</v>
      </c>
      <c r="C2" s="5"/>
      <c r="D2" s="6"/>
      <c r="E2" s="6"/>
      <c r="F2" s="6"/>
    </row>
    <row r="3" spans="1:6" x14ac:dyDescent="0.2">
      <c r="A3" s="3"/>
      <c r="B3" s="9" t="s">
        <v>96</v>
      </c>
      <c r="C3" s="5"/>
      <c r="D3" s="6"/>
      <c r="E3" s="6"/>
      <c r="F3" s="6"/>
    </row>
    <row r="4" spans="1:6" x14ac:dyDescent="0.2">
      <c r="A4" s="3"/>
      <c r="B4" s="9" t="s">
        <v>97</v>
      </c>
      <c r="C4" s="5"/>
      <c r="D4" s="6"/>
      <c r="E4" s="6"/>
      <c r="F4" s="6"/>
    </row>
    <row r="5" spans="1:6" x14ac:dyDescent="0.2">
      <c r="A5" s="3"/>
      <c r="B5" s="10" t="s">
        <v>98</v>
      </c>
      <c r="C5" s="5"/>
      <c r="D5" s="6"/>
      <c r="E5" s="6"/>
      <c r="F5" s="6"/>
    </row>
    <row r="6" spans="1:6" x14ac:dyDescent="0.2">
      <c r="A6" s="3"/>
      <c r="B6" s="11"/>
      <c r="C6" s="5"/>
      <c r="D6" s="6"/>
      <c r="E6" s="6"/>
      <c r="F6" s="6"/>
    </row>
    <row r="7" spans="1:6" x14ac:dyDescent="0.2">
      <c r="A7" s="3"/>
      <c r="C7" s="5"/>
      <c r="D7" s="6"/>
      <c r="E7" s="6"/>
      <c r="F7" s="6"/>
    </row>
    <row r="8" spans="1:6" x14ac:dyDescent="0.2">
      <c r="A8" s="3"/>
      <c r="B8" s="8" t="s">
        <v>22</v>
      </c>
      <c r="C8" s="5"/>
      <c r="D8" s="6"/>
      <c r="E8" s="6"/>
      <c r="F8" s="6"/>
    </row>
    <row r="9" spans="1:6" ht="12.75" customHeight="1" x14ac:dyDescent="0.2">
      <c r="A9" s="3"/>
      <c r="B9" s="9" t="s">
        <v>106</v>
      </c>
      <c r="C9" s="5"/>
      <c r="D9" s="6"/>
      <c r="E9" s="6"/>
      <c r="F9" s="6"/>
    </row>
    <row r="10" spans="1:6" ht="12.75" customHeight="1" x14ac:dyDescent="0.2">
      <c r="A10" s="3"/>
      <c r="B10" s="12" t="s">
        <v>107</v>
      </c>
      <c r="C10" s="5"/>
      <c r="D10" s="6"/>
      <c r="E10" s="6"/>
      <c r="F10" s="6"/>
    </row>
    <row r="11" spans="1:6" ht="12.75" customHeight="1" x14ac:dyDescent="0.2">
      <c r="A11" s="3"/>
      <c r="B11" s="10" t="s">
        <v>108</v>
      </c>
      <c r="C11" s="13"/>
      <c r="D11" s="6"/>
      <c r="E11" s="6"/>
      <c r="F11" s="6"/>
    </row>
    <row r="12" spans="1:6" ht="12.75" customHeight="1" x14ac:dyDescent="0.2">
      <c r="A12" s="3"/>
      <c r="B12" s="11"/>
      <c r="C12" s="13"/>
      <c r="D12" s="6"/>
      <c r="E12" s="6"/>
      <c r="F12" s="6"/>
    </row>
    <row r="13" spans="1:6" x14ac:dyDescent="0.2">
      <c r="A13" s="3"/>
      <c r="C13" s="5"/>
      <c r="D13" s="6"/>
      <c r="E13" s="6"/>
      <c r="F13" s="6"/>
    </row>
    <row r="14" spans="1:6" ht="15.75" x14ac:dyDescent="0.2">
      <c r="A14" s="3"/>
      <c r="B14" s="14" t="s">
        <v>50</v>
      </c>
      <c r="C14" s="15"/>
      <c r="D14" s="15"/>
      <c r="E14" s="15"/>
      <c r="F14" s="16"/>
    </row>
    <row r="15" spans="1:6" ht="15.75" x14ac:dyDescent="0.2">
      <c r="A15" s="3"/>
      <c r="B15" s="17"/>
      <c r="C15" s="17"/>
      <c r="D15" s="17"/>
      <c r="E15" s="17"/>
      <c r="F15" s="17"/>
    </row>
    <row r="16" spans="1:6" x14ac:dyDescent="0.2">
      <c r="A16" s="3"/>
      <c r="C16" s="5"/>
      <c r="D16" s="6"/>
      <c r="E16" s="6"/>
      <c r="F16" s="6"/>
    </row>
    <row r="17" spans="1:6" x14ac:dyDescent="0.2">
      <c r="A17" s="3"/>
      <c r="B17" s="18" t="s">
        <v>26</v>
      </c>
      <c r="C17" s="18"/>
      <c r="D17" s="18"/>
      <c r="E17" s="18"/>
      <c r="F17" s="18"/>
    </row>
    <row r="18" spans="1:6" x14ac:dyDescent="0.2">
      <c r="A18" s="3"/>
      <c r="B18" s="19"/>
      <c r="C18" s="20"/>
      <c r="D18" s="21"/>
      <c r="E18" s="21"/>
      <c r="F18" s="22"/>
    </row>
    <row r="19" spans="1:6" x14ac:dyDescent="0.2">
      <c r="A19" s="3"/>
      <c r="B19" s="19" t="s">
        <v>32</v>
      </c>
      <c r="C19" s="20"/>
      <c r="D19" s="21"/>
      <c r="E19" s="21"/>
      <c r="F19" s="23">
        <f>F85</f>
        <v>0</v>
      </c>
    </row>
    <row r="20" spans="1:6" x14ac:dyDescent="0.2">
      <c r="A20" s="3"/>
      <c r="B20" s="19"/>
      <c r="C20" s="20"/>
      <c r="D20" s="21"/>
      <c r="E20" s="21"/>
      <c r="F20" s="22"/>
    </row>
    <row r="21" spans="1:6" x14ac:dyDescent="0.2">
      <c r="A21" s="3"/>
      <c r="B21" s="19" t="s">
        <v>45</v>
      </c>
      <c r="C21" s="20"/>
      <c r="D21" s="21"/>
      <c r="E21" s="21"/>
      <c r="F21" s="23">
        <f>F94</f>
        <v>0</v>
      </c>
    </row>
    <row r="22" spans="1:6" x14ac:dyDescent="0.2">
      <c r="A22" s="3"/>
      <c r="B22" s="19"/>
      <c r="C22" s="20"/>
      <c r="D22" s="21"/>
      <c r="E22" s="21"/>
      <c r="F22" s="22"/>
    </row>
    <row r="23" spans="1:6" x14ac:dyDescent="0.2">
      <c r="A23" s="3"/>
      <c r="B23" s="19" t="s">
        <v>46</v>
      </c>
      <c r="C23" s="20"/>
      <c r="D23" s="21"/>
      <c r="E23" s="21"/>
      <c r="F23" s="23">
        <f>F125</f>
        <v>0</v>
      </c>
    </row>
    <row r="24" spans="1:6" x14ac:dyDescent="0.2">
      <c r="A24" s="3"/>
      <c r="B24" s="19"/>
      <c r="C24" s="20"/>
      <c r="D24" s="21"/>
      <c r="E24" s="21"/>
      <c r="F24" s="23"/>
    </row>
    <row r="25" spans="1:6" x14ac:dyDescent="0.2">
      <c r="A25" s="3"/>
      <c r="B25" s="19" t="str">
        <f>B128</f>
        <v>IV. GRADBENE KONSTRUKCIJE</v>
      </c>
      <c r="C25" s="20"/>
      <c r="D25" s="21"/>
      <c r="E25" s="21"/>
      <c r="F25" s="23">
        <f>F140</f>
        <v>0</v>
      </c>
    </row>
    <row r="26" spans="1:6" x14ac:dyDescent="0.2">
      <c r="A26" s="3"/>
      <c r="B26" s="19"/>
      <c r="C26" s="20"/>
      <c r="D26" s="21"/>
      <c r="E26" s="21"/>
      <c r="F26" s="23"/>
    </row>
    <row r="27" spans="1:6" x14ac:dyDescent="0.2">
      <c r="A27" s="3"/>
      <c r="B27" s="19" t="s">
        <v>122</v>
      </c>
      <c r="C27" s="20"/>
      <c r="D27" s="2"/>
      <c r="E27" s="2"/>
      <c r="F27" s="23">
        <f>F161</f>
        <v>0</v>
      </c>
    </row>
    <row r="28" spans="1:6" x14ac:dyDescent="0.2">
      <c r="A28" s="3"/>
      <c r="B28" s="19"/>
      <c r="C28" s="20"/>
      <c r="D28" s="2"/>
      <c r="E28" s="2"/>
      <c r="F28" s="23"/>
    </row>
    <row r="29" spans="1:6" x14ac:dyDescent="0.2">
      <c r="A29" s="3"/>
      <c r="B29" s="19" t="s">
        <v>124</v>
      </c>
      <c r="C29" s="20"/>
      <c r="D29" s="2"/>
      <c r="E29" s="2"/>
      <c r="F29" s="23">
        <f>F172</f>
        <v>0</v>
      </c>
    </row>
    <row r="30" spans="1:6" x14ac:dyDescent="0.2">
      <c r="A30" s="3"/>
      <c r="B30" s="19"/>
      <c r="C30" s="20"/>
      <c r="D30" s="2"/>
      <c r="E30" s="2"/>
      <c r="F30" s="23"/>
    </row>
    <row r="31" spans="1:6" x14ac:dyDescent="0.2">
      <c r="A31" s="3"/>
      <c r="B31" s="19" t="s">
        <v>126</v>
      </c>
      <c r="C31" s="20"/>
      <c r="D31" s="2"/>
      <c r="E31" s="2"/>
      <c r="F31" s="23">
        <f>F185</f>
        <v>0</v>
      </c>
    </row>
    <row r="32" spans="1:6" x14ac:dyDescent="0.2">
      <c r="A32" s="3"/>
      <c r="B32" s="19"/>
      <c r="C32" s="20"/>
      <c r="D32" s="2"/>
      <c r="E32" s="2"/>
      <c r="F32" s="23"/>
    </row>
    <row r="33" spans="1:8" x14ac:dyDescent="0.2">
      <c r="A33" s="3"/>
      <c r="B33" s="19" t="s">
        <v>139</v>
      </c>
      <c r="C33" s="20"/>
      <c r="D33" s="2"/>
      <c r="E33" s="2"/>
      <c r="F33" s="23">
        <f>F198</f>
        <v>0</v>
      </c>
    </row>
    <row r="34" spans="1:8" x14ac:dyDescent="0.2">
      <c r="A34" s="3"/>
      <c r="B34" s="19"/>
      <c r="C34" s="20"/>
      <c r="D34" s="2"/>
      <c r="E34" s="2"/>
      <c r="F34" s="23"/>
    </row>
    <row r="35" spans="1:8" x14ac:dyDescent="0.2">
      <c r="A35" s="24"/>
      <c r="B35" s="25" t="s">
        <v>12</v>
      </c>
      <c r="C35" s="26"/>
      <c r="D35" s="27"/>
      <c r="E35" s="28" t="s">
        <v>11</v>
      </c>
      <c r="F35" s="28">
        <f>SUM(F19:F33)</f>
        <v>0</v>
      </c>
    </row>
    <row r="36" spans="1:8" x14ac:dyDescent="0.2">
      <c r="A36" s="24"/>
      <c r="B36" s="29"/>
      <c r="C36" s="30"/>
      <c r="D36" s="31"/>
      <c r="E36" s="32"/>
      <c r="F36" s="32"/>
    </row>
    <row r="37" spans="1:8" x14ac:dyDescent="0.2">
      <c r="A37" s="24"/>
      <c r="B37" s="29" t="s">
        <v>63</v>
      </c>
      <c r="C37" s="30"/>
      <c r="D37" s="31">
        <v>0.22</v>
      </c>
      <c r="E37" s="32" t="s">
        <v>11</v>
      </c>
      <c r="F37" s="32">
        <f>D37*F35</f>
        <v>0</v>
      </c>
    </row>
    <row r="38" spans="1:8" x14ac:dyDescent="0.2">
      <c r="A38" s="24"/>
      <c r="B38" s="29"/>
      <c r="C38" s="30"/>
      <c r="D38" s="31"/>
      <c r="E38" s="32"/>
      <c r="F38" s="32"/>
    </row>
    <row r="39" spans="1:8" x14ac:dyDescent="0.2">
      <c r="A39" s="24"/>
      <c r="B39" s="33" t="s">
        <v>13</v>
      </c>
      <c r="C39" s="34"/>
      <c r="D39" s="35"/>
      <c r="E39" s="36" t="s">
        <v>11</v>
      </c>
      <c r="F39" s="36">
        <f>SUM(F35:F37)</f>
        <v>0</v>
      </c>
    </row>
    <row r="40" spans="1:8" x14ac:dyDescent="0.2">
      <c r="A40" s="24"/>
      <c r="B40" s="37"/>
      <c r="C40" s="38"/>
      <c r="D40" s="39"/>
      <c r="E40" s="39"/>
      <c r="F40" s="39"/>
      <c r="H40" s="40"/>
    </row>
    <row r="41" spans="1:8" x14ac:dyDescent="0.2">
      <c r="A41" s="24"/>
      <c r="B41" s="41" t="s">
        <v>53</v>
      </c>
      <c r="C41" s="41"/>
      <c r="D41" s="41"/>
      <c r="E41" s="41"/>
      <c r="F41" s="41"/>
    </row>
    <row r="42" spans="1:8" ht="25.5" x14ac:dyDescent="0.2">
      <c r="A42" s="24"/>
      <c r="B42" s="37" t="s">
        <v>146</v>
      </c>
      <c r="C42" s="38"/>
      <c r="D42" s="39"/>
      <c r="E42" s="39"/>
      <c r="F42" s="39"/>
    </row>
    <row r="43" spans="1:8" x14ac:dyDescent="0.2">
      <c r="A43" s="3"/>
      <c r="B43" s="7"/>
      <c r="C43" s="1"/>
      <c r="D43" s="2"/>
      <c r="E43" s="2"/>
      <c r="F43" s="6"/>
    </row>
    <row r="44" spans="1:8" x14ac:dyDescent="0.2">
      <c r="A44" s="3"/>
      <c r="B44" s="7"/>
      <c r="C44" s="5"/>
      <c r="D44" s="6"/>
      <c r="E44" s="6"/>
      <c r="F44" s="6"/>
    </row>
    <row r="45" spans="1:8" x14ac:dyDescent="0.2">
      <c r="A45" s="3"/>
      <c r="B45" s="7"/>
      <c r="C45" s="5"/>
      <c r="D45" s="6"/>
      <c r="E45" s="6"/>
      <c r="F45" s="6"/>
    </row>
    <row r="46" spans="1:8" x14ac:dyDescent="0.2">
      <c r="A46" s="3"/>
      <c r="B46" s="7"/>
      <c r="C46" s="5"/>
      <c r="D46" s="6"/>
      <c r="E46" s="6"/>
      <c r="F46" s="6"/>
    </row>
    <row r="47" spans="1:8" x14ac:dyDescent="0.2">
      <c r="A47" s="3"/>
      <c r="C47" s="5"/>
      <c r="D47" s="6"/>
      <c r="E47" s="6"/>
      <c r="F47" s="6"/>
    </row>
    <row r="48" spans="1:8" x14ac:dyDescent="0.2">
      <c r="A48" s="3"/>
      <c r="C48" s="5"/>
      <c r="D48" s="6"/>
      <c r="E48" s="6"/>
      <c r="F48" s="6"/>
    </row>
    <row r="49" spans="1:6" x14ac:dyDescent="0.2">
      <c r="A49" s="3"/>
      <c r="C49" s="5"/>
      <c r="D49" s="6"/>
      <c r="E49" s="6"/>
      <c r="F49" s="6"/>
    </row>
    <row r="50" spans="1:6" x14ac:dyDescent="0.2">
      <c r="A50" s="3"/>
      <c r="C50" s="5"/>
      <c r="D50" s="6"/>
      <c r="E50" s="6"/>
      <c r="F50" s="6"/>
    </row>
    <row r="51" spans="1:6" x14ac:dyDescent="0.2">
      <c r="A51" s="3"/>
      <c r="C51" s="5"/>
      <c r="D51" s="6"/>
      <c r="E51" s="6"/>
      <c r="F51" s="6"/>
    </row>
    <row r="52" spans="1:6" x14ac:dyDescent="0.2">
      <c r="A52" s="3"/>
      <c r="C52" s="5"/>
      <c r="D52" s="42"/>
      <c r="E52" s="6"/>
      <c r="F52" s="6"/>
    </row>
    <row r="53" spans="1:6" x14ac:dyDescent="0.2">
      <c r="A53" s="3"/>
      <c r="C53" s="5"/>
      <c r="D53" s="42"/>
      <c r="E53" s="6"/>
      <c r="F53" s="6"/>
    </row>
    <row r="54" spans="1:6" x14ac:dyDescent="0.2">
      <c r="A54" s="3"/>
      <c r="C54" s="5"/>
      <c r="D54" s="42"/>
      <c r="E54" s="6"/>
      <c r="F54" s="6"/>
    </row>
    <row r="55" spans="1:6" x14ac:dyDescent="0.2">
      <c r="A55" s="3"/>
      <c r="C55" s="5"/>
      <c r="D55" s="42"/>
      <c r="E55" s="6"/>
      <c r="F55" s="6"/>
    </row>
    <row r="56" spans="1:6" x14ac:dyDescent="0.2">
      <c r="A56" s="3"/>
      <c r="C56" s="5"/>
      <c r="D56" s="42"/>
      <c r="E56" s="6"/>
      <c r="F56" s="6"/>
    </row>
    <row r="57" spans="1:6" x14ac:dyDescent="0.2">
      <c r="A57" s="43" t="s">
        <v>65</v>
      </c>
      <c r="B57" s="44" t="s">
        <v>66</v>
      </c>
      <c r="C57" s="45" t="s">
        <v>67</v>
      </c>
      <c r="D57" s="46" t="s">
        <v>68</v>
      </c>
      <c r="E57" s="47" t="s">
        <v>69</v>
      </c>
      <c r="F57" s="47" t="s">
        <v>70</v>
      </c>
    </row>
    <row r="58" spans="1:6" x14ac:dyDescent="0.2">
      <c r="B58" s="49"/>
    </row>
    <row r="59" spans="1:6" x14ac:dyDescent="0.2">
      <c r="B59" s="52" t="s">
        <v>32</v>
      </c>
      <c r="C59" s="53"/>
      <c r="D59" s="54"/>
      <c r="E59" s="54"/>
      <c r="F59" s="54"/>
    </row>
    <row r="60" spans="1:6" x14ac:dyDescent="0.2">
      <c r="B60" s="55"/>
      <c r="C60" s="53"/>
      <c r="D60" s="54"/>
      <c r="E60" s="54"/>
      <c r="F60" s="54"/>
    </row>
    <row r="61" spans="1:6" ht="25.5" x14ac:dyDescent="0.2">
      <c r="A61" s="48" t="s">
        <v>1</v>
      </c>
      <c r="B61" s="55" t="s">
        <v>54</v>
      </c>
      <c r="C61" s="53" t="s">
        <v>15</v>
      </c>
      <c r="D61" s="54">
        <v>1</v>
      </c>
      <c r="E61" s="96"/>
      <c r="F61" s="51">
        <f t="shared" ref="F61:F83" si="0">D61*E61</f>
        <v>0</v>
      </c>
    </row>
    <row r="62" spans="1:6" x14ac:dyDescent="0.2">
      <c r="B62" s="55"/>
      <c r="C62" s="53"/>
      <c r="D62" s="54"/>
      <c r="E62" s="96"/>
      <c r="F62" s="51">
        <f t="shared" si="0"/>
        <v>0</v>
      </c>
    </row>
    <row r="63" spans="1:6" ht="25.5" x14ac:dyDescent="0.2">
      <c r="A63" s="48" t="s">
        <v>2</v>
      </c>
      <c r="B63" s="55" t="s">
        <v>58</v>
      </c>
      <c r="C63" s="53" t="s">
        <v>15</v>
      </c>
      <c r="D63" s="54">
        <v>1</v>
      </c>
      <c r="E63" s="96"/>
      <c r="F63" s="51">
        <f t="shared" si="0"/>
        <v>0</v>
      </c>
    </row>
    <row r="64" spans="1:6" x14ac:dyDescent="0.2">
      <c r="B64" s="55"/>
      <c r="C64" s="53"/>
      <c r="D64" s="54"/>
      <c r="E64" s="96"/>
      <c r="F64" s="51">
        <f t="shared" si="0"/>
        <v>0</v>
      </c>
    </row>
    <row r="65" spans="1:6" ht="51" customHeight="1" x14ac:dyDescent="0.2">
      <c r="A65" s="48" t="s">
        <v>3</v>
      </c>
      <c r="B65" s="55" t="s">
        <v>55</v>
      </c>
      <c r="C65" s="53" t="s">
        <v>33</v>
      </c>
      <c r="D65" s="54">
        <v>1</v>
      </c>
      <c r="E65" s="96"/>
      <c r="F65" s="51">
        <f t="shared" si="0"/>
        <v>0</v>
      </c>
    </row>
    <row r="66" spans="1:6" x14ac:dyDescent="0.2">
      <c r="B66" s="55"/>
      <c r="C66" s="53"/>
      <c r="D66" s="54"/>
      <c r="E66" s="96"/>
      <c r="F66" s="51">
        <f t="shared" si="0"/>
        <v>0</v>
      </c>
    </row>
    <row r="67" spans="1:6" ht="63.75" x14ac:dyDescent="0.2">
      <c r="A67" s="48" t="s">
        <v>23</v>
      </c>
      <c r="B67" s="55" t="s">
        <v>56</v>
      </c>
      <c r="C67" s="53" t="s">
        <v>33</v>
      </c>
      <c r="D67" s="54">
        <v>1</v>
      </c>
      <c r="E67" s="96"/>
      <c r="F67" s="51">
        <f t="shared" si="0"/>
        <v>0</v>
      </c>
    </row>
    <row r="68" spans="1:6" x14ac:dyDescent="0.2">
      <c r="B68" s="55"/>
      <c r="C68" s="53"/>
      <c r="D68" s="54"/>
      <c r="E68" s="96"/>
      <c r="F68" s="51">
        <f t="shared" si="0"/>
        <v>0</v>
      </c>
    </row>
    <row r="69" spans="1:6" ht="38.25" x14ac:dyDescent="0.2">
      <c r="A69" s="48" t="s">
        <v>40</v>
      </c>
      <c r="B69" s="55" t="s">
        <v>82</v>
      </c>
      <c r="C69" s="53" t="s">
        <v>33</v>
      </c>
      <c r="D69" s="54">
        <v>1</v>
      </c>
      <c r="E69" s="96"/>
      <c r="F69" s="51">
        <f t="shared" si="0"/>
        <v>0</v>
      </c>
    </row>
    <row r="70" spans="1:6" x14ac:dyDescent="0.2">
      <c r="B70" s="55"/>
      <c r="C70" s="53"/>
      <c r="D70" s="54"/>
      <c r="E70" s="96"/>
      <c r="F70" s="51">
        <f t="shared" si="0"/>
        <v>0</v>
      </c>
    </row>
    <row r="71" spans="1:6" ht="25.5" x14ac:dyDescent="0.2">
      <c r="A71" s="48" t="s">
        <v>41</v>
      </c>
      <c r="B71" s="55" t="s">
        <v>71</v>
      </c>
      <c r="C71" s="53" t="s">
        <v>14</v>
      </c>
      <c r="D71" s="54">
        <v>240</v>
      </c>
      <c r="E71" s="96"/>
      <c r="F71" s="51">
        <f t="shared" si="0"/>
        <v>0</v>
      </c>
    </row>
    <row r="72" spans="1:6" x14ac:dyDescent="0.2">
      <c r="B72" s="55"/>
      <c r="C72" s="53"/>
      <c r="D72" s="54"/>
      <c r="E72" s="96"/>
      <c r="F72" s="51">
        <f t="shared" si="0"/>
        <v>0</v>
      </c>
    </row>
    <row r="73" spans="1:6" ht="38.25" x14ac:dyDescent="0.2">
      <c r="A73" s="48" t="s">
        <v>42</v>
      </c>
      <c r="B73" s="55" t="s">
        <v>72</v>
      </c>
      <c r="C73" s="53" t="s">
        <v>15</v>
      </c>
      <c r="D73" s="54">
        <v>13</v>
      </c>
      <c r="E73" s="96"/>
      <c r="F73" s="51">
        <f t="shared" si="0"/>
        <v>0</v>
      </c>
    </row>
    <row r="74" spans="1:6" x14ac:dyDescent="0.2">
      <c r="B74" s="55"/>
      <c r="C74" s="53"/>
      <c r="D74" s="54"/>
      <c r="E74" s="96"/>
      <c r="F74" s="51">
        <f t="shared" si="0"/>
        <v>0</v>
      </c>
    </row>
    <row r="75" spans="1:6" ht="25.5" customHeight="1" x14ac:dyDescent="0.2">
      <c r="A75" s="48" t="s">
        <v>43</v>
      </c>
      <c r="B75" s="55" t="s">
        <v>62</v>
      </c>
      <c r="C75" s="53" t="s">
        <v>0</v>
      </c>
      <c r="D75" s="54">
        <v>350</v>
      </c>
      <c r="E75" s="96"/>
      <c r="F75" s="51">
        <f t="shared" si="0"/>
        <v>0</v>
      </c>
    </row>
    <row r="76" spans="1:6" x14ac:dyDescent="0.2">
      <c r="B76" s="55"/>
      <c r="C76" s="53"/>
      <c r="D76" s="54"/>
      <c r="E76" s="96"/>
      <c r="F76" s="51">
        <f t="shared" si="0"/>
        <v>0</v>
      </c>
    </row>
    <row r="77" spans="1:6" ht="51" x14ac:dyDescent="0.2">
      <c r="A77" s="48" t="s">
        <v>47</v>
      </c>
      <c r="B77" s="55" t="s">
        <v>109</v>
      </c>
      <c r="C77" s="53" t="s">
        <v>0</v>
      </c>
      <c r="D77" s="54">
        <v>80</v>
      </c>
      <c r="E77" s="96"/>
      <c r="F77" s="51">
        <f t="shared" si="0"/>
        <v>0</v>
      </c>
    </row>
    <row r="78" spans="1:6" x14ac:dyDescent="0.2">
      <c r="B78" s="55"/>
      <c r="C78" s="53"/>
      <c r="D78" s="54"/>
      <c r="E78" s="96"/>
      <c r="F78" s="51">
        <f t="shared" si="0"/>
        <v>0</v>
      </c>
    </row>
    <row r="79" spans="1:6" ht="25.5" x14ac:dyDescent="0.2">
      <c r="A79" s="48" t="s">
        <v>102</v>
      </c>
      <c r="B79" s="56" t="s">
        <v>100</v>
      </c>
      <c r="C79" s="53" t="s">
        <v>15</v>
      </c>
      <c r="D79" s="54">
        <v>8</v>
      </c>
      <c r="E79" s="96"/>
      <c r="F79" s="51">
        <f t="shared" si="0"/>
        <v>0</v>
      </c>
    </row>
    <row r="80" spans="1:6" x14ac:dyDescent="0.2">
      <c r="B80" s="56"/>
      <c r="C80" s="53"/>
      <c r="D80" s="54"/>
      <c r="E80" s="96"/>
      <c r="F80" s="51">
        <f t="shared" si="0"/>
        <v>0</v>
      </c>
    </row>
    <row r="81" spans="1:6" ht="38.25" x14ac:dyDescent="0.2">
      <c r="A81" s="48" t="s">
        <v>103</v>
      </c>
      <c r="B81" s="56" t="s">
        <v>101</v>
      </c>
      <c r="C81" s="53" t="s">
        <v>15</v>
      </c>
      <c r="D81" s="54">
        <v>8</v>
      </c>
      <c r="E81" s="96"/>
      <c r="F81" s="51">
        <f t="shared" si="0"/>
        <v>0</v>
      </c>
    </row>
    <row r="82" spans="1:6" x14ac:dyDescent="0.2">
      <c r="B82" s="56"/>
      <c r="C82" s="53"/>
      <c r="D82" s="54"/>
      <c r="E82" s="96"/>
      <c r="F82" s="51">
        <f t="shared" si="0"/>
        <v>0</v>
      </c>
    </row>
    <row r="83" spans="1:6" ht="63.75" x14ac:dyDescent="0.2">
      <c r="A83" s="48" t="s">
        <v>112</v>
      </c>
      <c r="B83" s="55" t="s">
        <v>113</v>
      </c>
      <c r="C83" s="53" t="s">
        <v>33</v>
      </c>
      <c r="D83" s="54">
        <v>1</v>
      </c>
      <c r="E83" s="96"/>
      <c r="F83" s="51">
        <f t="shared" si="0"/>
        <v>0</v>
      </c>
    </row>
    <row r="84" spans="1:6" x14ac:dyDescent="0.2">
      <c r="B84" s="55"/>
      <c r="C84" s="53"/>
      <c r="D84" s="54"/>
      <c r="E84" s="96"/>
      <c r="F84" s="54"/>
    </row>
    <row r="85" spans="1:6" x14ac:dyDescent="0.2">
      <c r="B85" s="57" t="s">
        <v>34</v>
      </c>
      <c r="C85" s="58"/>
      <c r="D85" s="59"/>
      <c r="E85" s="97"/>
      <c r="F85" s="60">
        <f>SUM(F61:F83)</f>
        <v>0</v>
      </c>
    </row>
    <row r="86" spans="1:6" x14ac:dyDescent="0.2">
      <c r="B86" s="55"/>
      <c r="C86" s="53"/>
      <c r="D86" s="54"/>
      <c r="E86" s="96"/>
      <c r="F86" s="54"/>
    </row>
    <row r="87" spans="1:6" ht="12.75" customHeight="1" x14ac:dyDescent="0.2">
      <c r="B87" s="55"/>
      <c r="C87" s="53"/>
      <c r="D87" s="54"/>
      <c r="E87" s="96"/>
      <c r="F87" s="54"/>
    </row>
    <row r="88" spans="1:6" ht="12.75" customHeight="1" x14ac:dyDescent="0.2">
      <c r="B88" s="61" t="s">
        <v>45</v>
      </c>
      <c r="C88" s="53"/>
      <c r="D88" s="54"/>
      <c r="E88" s="96"/>
      <c r="F88" s="54"/>
    </row>
    <row r="89" spans="1:6" ht="12.75" customHeight="1" x14ac:dyDescent="0.2">
      <c r="B89" s="55"/>
      <c r="C89" s="53"/>
      <c r="D89" s="54"/>
      <c r="E89" s="96"/>
      <c r="F89" s="54"/>
    </row>
    <row r="90" spans="1:6" x14ac:dyDescent="0.2">
      <c r="A90" s="48" t="s">
        <v>4</v>
      </c>
      <c r="B90" s="56" t="s">
        <v>73</v>
      </c>
      <c r="C90" s="53" t="s">
        <v>14</v>
      </c>
      <c r="D90" s="54">
        <v>3</v>
      </c>
      <c r="E90" s="96"/>
      <c r="F90" s="54">
        <f>D90*E90</f>
        <v>0</v>
      </c>
    </row>
    <row r="91" spans="1:6" ht="12.75" customHeight="1" x14ac:dyDescent="0.2">
      <c r="B91" s="56"/>
      <c r="C91" s="53"/>
      <c r="D91" s="54"/>
      <c r="E91" s="96"/>
      <c r="F91" s="54">
        <f t="shared" ref="F91:F92" si="1">D91*E91</f>
        <v>0</v>
      </c>
    </row>
    <row r="92" spans="1:6" ht="38.25" customHeight="1" x14ac:dyDescent="0.2">
      <c r="A92" s="48" t="s">
        <v>74</v>
      </c>
      <c r="B92" s="56" t="s">
        <v>99</v>
      </c>
      <c r="C92" s="53" t="s">
        <v>0</v>
      </c>
      <c r="D92" s="54">
        <f>3*0.5</f>
        <v>1.5</v>
      </c>
      <c r="E92" s="96"/>
      <c r="F92" s="54">
        <f t="shared" si="1"/>
        <v>0</v>
      </c>
    </row>
    <row r="93" spans="1:6" x14ac:dyDescent="0.2">
      <c r="B93" s="55"/>
      <c r="C93" s="53"/>
      <c r="D93" s="54"/>
      <c r="E93" s="96"/>
      <c r="F93" s="54"/>
    </row>
    <row r="94" spans="1:6" x14ac:dyDescent="0.2">
      <c r="B94" s="57" t="s">
        <v>48</v>
      </c>
      <c r="C94" s="58"/>
      <c r="D94" s="59"/>
      <c r="E94" s="97"/>
      <c r="F94" s="60">
        <f>SUM(F90:F92)</f>
        <v>0</v>
      </c>
    </row>
    <row r="95" spans="1:6" x14ac:dyDescent="0.2">
      <c r="B95" s="62"/>
      <c r="C95" s="63"/>
      <c r="D95" s="64"/>
      <c r="E95" s="98"/>
      <c r="F95" s="64"/>
    </row>
    <row r="96" spans="1:6" x14ac:dyDescent="0.2">
      <c r="B96" s="55"/>
      <c r="C96" s="53"/>
      <c r="D96" s="54"/>
      <c r="E96" s="96"/>
      <c r="F96" s="54"/>
    </row>
    <row r="97" spans="1:16" x14ac:dyDescent="0.2">
      <c r="B97" s="61" t="s">
        <v>46</v>
      </c>
      <c r="E97" s="99"/>
    </row>
    <row r="98" spans="1:16" x14ac:dyDescent="0.2">
      <c r="B98" s="49"/>
      <c r="E98" s="99"/>
    </row>
    <row r="99" spans="1:16" ht="25.5" x14ac:dyDescent="0.2">
      <c r="A99" s="48" t="s">
        <v>6</v>
      </c>
      <c r="B99" s="49" t="s">
        <v>89</v>
      </c>
      <c r="C99" s="50" t="s">
        <v>5</v>
      </c>
      <c r="D99" s="51">
        <v>100</v>
      </c>
      <c r="E99" s="99"/>
      <c r="F99" s="51">
        <f t="shared" ref="F99:F123" si="2">D99*E99</f>
        <v>0</v>
      </c>
    </row>
    <row r="100" spans="1:16" x14ac:dyDescent="0.2">
      <c r="B100" s="49"/>
      <c r="E100" s="99"/>
      <c r="F100" s="51">
        <f t="shared" si="2"/>
        <v>0</v>
      </c>
    </row>
    <row r="101" spans="1:16" ht="38.25" x14ac:dyDescent="0.2">
      <c r="A101" s="48" t="s">
        <v>7</v>
      </c>
      <c r="B101" s="49" t="s">
        <v>59</v>
      </c>
      <c r="C101" s="50" t="s">
        <v>5</v>
      </c>
      <c r="D101" s="51">
        <f>730*0.8*1.1</f>
        <v>642.40000000000009</v>
      </c>
      <c r="E101" s="99"/>
      <c r="F101" s="51">
        <f t="shared" si="2"/>
        <v>0</v>
      </c>
    </row>
    <row r="102" spans="1:16" x14ac:dyDescent="0.2">
      <c r="B102" s="49"/>
      <c r="E102" s="99"/>
      <c r="F102" s="51">
        <f t="shared" si="2"/>
        <v>0</v>
      </c>
    </row>
    <row r="103" spans="1:16" ht="38.25" x14ac:dyDescent="0.2">
      <c r="A103" s="48" t="s">
        <v>18</v>
      </c>
      <c r="B103" s="49" t="s">
        <v>60</v>
      </c>
      <c r="C103" s="50" t="s">
        <v>5</v>
      </c>
      <c r="D103" s="51">
        <f>730*0.2*1.1</f>
        <v>160.60000000000002</v>
      </c>
      <c r="E103" s="99"/>
      <c r="F103" s="51">
        <f t="shared" si="2"/>
        <v>0</v>
      </c>
    </row>
    <row r="104" spans="1:16" x14ac:dyDescent="0.2">
      <c r="B104" s="49"/>
      <c r="E104" s="99"/>
      <c r="F104" s="51">
        <f t="shared" si="2"/>
        <v>0</v>
      </c>
    </row>
    <row r="105" spans="1:16" ht="38.25" x14ac:dyDescent="0.2">
      <c r="A105" s="48" t="s">
        <v>19</v>
      </c>
      <c r="B105" s="49" t="s">
        <v>75</v>
      </c>
      <c r="C105" s="50" t="s">
        <v>5</v>
      </c>
      <c r="D105" s="51">
        <f>8</f>
        <v>8</v>
      </c>
      <c r="E105" s="99"/>
      <c r="F105" s="51">
        <f t="shared" si="2"/>
        <v>0</v>
      </c>
    </row>
    <row r="106" spans="1:16" x14ac:dyDescent="0.2">
      <c r="B106" s="49"/>
      <c r="E106" s="99"/>
      <c r="F106" s="51">
        <f t="shared" si="2"/>
        <v>0</v>
      </c>
    </row>
    <row r="107" spans="1:16" ht="25.5" x14ac:dyDescent="0.2">
      <c r="A107" s="48" t="s">
        <v>20</v>
      </c>
      <c r="B107" s="4" t="s">
        <v>104</v>
      </c>
      <c r="C107" s="50" t="s">
        <v>5</v>
      </c>
      <c r="D107" s="51">
        <f>(0.05*(D103+D101))</f>
        <v>40.150000000000006</v>
      </c>
      <c r="E107" s="99"/>
      <c r="F107" s="51">
        <f t="shared" si="2"/>
        <v>0</v>
      </c>
    </row>
    <row r="108" spans="1:16" x14ac:dyDescent="0.2">
      <c r="B108" s="49"/>
      <c r="E108" s="99"/>
      <c r="F108" s="51">
        <f t="shared" si="2"/>
        <v>0</v>
      </c>
    </row>
    <row r="109" spans="1:16" ht="38.25" customHeight="1" x14ac:dyDescent="0.2">
      <c r="A109" s="48" t="s">
        <v>24</v>
      </c>
      <c r="B109" s="65" t="s">
        <v>83</v>
      </c>
      <c r="C109" s="50" t="s">
        <v>5</v>
      </c>
      <c r="D109" s="51">
        <v>55</v>
      </c>
      <c r="E109" s="99"/>
      <c r="F109" s="51">
        <f t="shared" si="2"/>
        <v>0</v>
      </c>
    </row>
    <row r="110" spans="1:16" x14ac:dyDescent="0.2">
      <c r="B110" s="65"/>
      <c r="D110" s="66"/>
      <c r="E110" s="99"/>
      <c r="F110" s="51">
        <f t="shared" si="2"/>
        <v>0</v>
      </c>
    </row>
    <row r="111" spans="1:16" ht="38.25" customHeight="1" x14ac:dyDescent="0.2">
      <c r="A111" s="48" t="s">
        <v>25</v>
      </c>
      <c r="B111" s="65" t="s">
        <v>76</v>
      </c>
      <c r="C111" s="50" t="s">
        <v>5</v>
      </c>
      <c r="D111" s="51">
        <v>140</v>
      </c>
      <c r="E111" s="99"/>
      <c r="F111" s="51">
        <f t="shared" si="2"/>
        <v>0</v>
      </c>
      <c r="M111" s="49"/>
      <c r="N111" s="50"/>
      <c r="O111" s="51"/>
      <c r="P111" s="67"/>
    </row>
    <row r="112" spans="1:16" x14ac:dyDescent="0.2">
      <c r="B112" s="65"/>
      <c r="D112" s="66"/>
      <c r="E112" s="99"/>
      <c r="F112" s="51">
        <f t="shared" si="2"/>
        <v>0</v>
      </c>
    </row>
    <row r="113" spans="1:6" ht="81.75" customHeight="1" x14ac:dyDescent="0.2">
      <c r="A113" s="48" t="s">
        <v>27</v>
      </c>
      <c r="B113" s="65" t="s">
        <v>84</v>
      </c>
      <c r="C113" s="50" t="s">
        <v>5</v>
      </c>
      <c r="D113" s="51">
        <v>670</v>
      </c>
      <c r="E113" s="99"/>
      <c r="F113" s="51">
        <f t="shared" si="2"/>
        <v>0</v>
      </c>
    </row>
    <row r="114" spans="1:6" x14ac:dyDescent="0.2">
      <c r="B114" s="49"/>
      <c r="E114" s="99"/>
      <c r="F114" s="51">
        <f t="shared" si="2"/>
        <v>0</v>
      </c>
    </row>
    <row r="115" spans="1:6" ht="38.25" x14ac:dyDescent="0.2">
      <c r="A115" s="48" t="s">
        <v>28</v>
      </c>
      <c r="B115" s="49" t="s">
        <v>51</v>
      </c>
      <c r="C115" s="50" t="s">
        <v>0</v>
      </c>
      <c r="D115" s="51">
        <v>950</v>
      </c>
      <c r="E115" s="99"/>
      <c r="F115" s="51">
        <f t="shared" si="2"/>
        <v>0</v>
      </c>
    </row>
    <row r="116" spans="1:6" x14ac:dyDescent="0.2">
      <c r="B116" s="49"/>
      <c r="E116" s="99"/>
      <c r="F116" s="51">
        <f t="shared" si="2"/>
        <v>0</v>
      </c>
    </row>
    <row r="117" spans="1:6" ht="38.25" x14ac:dyDescent="0.2">
      <c r="A117" s="48" t="s">
        <v>44</v>
      </c>
      <c r="B117" s="49" t="s">
        <v>52</v>
      </c>
      <c r="C117" s="50" t="s">
        <v>5</v>
      </c>
      <c r="D117" s="51">
        <f>D109</f>
        <v>55</v>
      </c>
      <c r="E117" s="99"/>
      <c r="F117" s="51">
        <f t="shared" si="2"/>
        <v>0</v>
      </c>
    </row>
    <row r="118" spans="1:6" x14ac:dyDescent="0.2">
      <c r="B118" s="49"/>
      <c r="E118" s="99"/>
      <c r="F118" s="51">
        <f t="shared" si="2"/>
        <v>0</v>
      </c>
    </row>
    <row r="119" spans="1:6" ht="51" x14ac:dyDescent="0.2">
      <c r="A119" s="48" t="s">
        <v>93</v>
      </c>
      <c r="B119" s="49" t="s">
        <v>147</v>
      </c>
      <c r="C119" s="50" t="s">
        <v>0</v>
      </c>
      <c r="D119" s="51">
        <v>30</v>
      </c>
      <c r="E119" s="99"/>
      <c r="F119" s="51">
        <f t="shared" si="2"/>
        <v>0</v>
      </c>
    </row>
    <row r="120" spans="1:6" x14ac:dyDescent="0.2">
      <c r="B120" s="49"/>
      <c r="E120" s="99"/>
      <c r="F120" s="51">
        <f t="shared" si="2"/>
        <v>0</v>
      </c>
    </row>
    <row r="121" spans="1:6" ht="63.75" x14ac:dyDescent="0.2">
      <c r="A121" s="48" t="s">
        <v>94</v>
      </c>
      <c r="B121" s="49" t="s">
        <v>145</v>
      </c>
      <c r="C121" s="50" t="s">
        <v>5</v>
      </c>
      <c r="D121" s="51">
        <v>60</v>
      </c>
      <c r="E121" s="100"/>
      <c r="F121" s="51">
        <f t="shared" si="2"/>
        <v>0</v>
      </c>
    </row>
    <row r="122" spans="1:6" x14ac:dyDescent="0.2">
      <c r="B122" s="49"/>
      <c r="E122" s="99"/>
      <c r="F122" s="51">
        <f t="shared" si="2"/>
        <v>0</v>
      </c>
    </row>
    <row r="123" spans="1:6" ht="76.5" x14ac:dyDescent="0.2">
      <c r="A123" s="48" t="s">
        <v>144</v>
      </c>
      <c r="B123" s="49" t="s">
        <v>142</v>
      </c>
      <c r="C123" s="50" t="s">
        <v>5</v>
      </c>
      <c r="D123" s="51">
        <v>7</v>
      </c>
      <c r="E123" s="99"/>
      <c r="F123" s="51">
        <f t="shared" si="2"/>
        <v>0</v>
      </c>
    </row>
    <row r="124" spans="1:6" x14ac:dyDescent="0.2">
      <c r="B124" s="49"/>
      <c r="E124" s="99"/>
    </row>
    <row r="125" spans="1:6" x14ac:dyDescent="0.2">
      <c r="B125" s="57" t="s">
        <v>49</v>
      </c>
      <c r="C125" s="58"/>
      <c r="D125" s="59"/>
      <c r="E125" s="97"/>
      <c r="F125" s="60">
        <f>SUM(F99:F123)</f>
        <v>0</v>
      </c>
    </row>
    <row r="126" spans="1:6" x14ac:dyDescent="0.2">
      <c r="B126" s="55"/>
      <c r="C126" s="53"/>
      <c r="D126" s="54"/>
      <c r="E126" s="96"/>
      <c r="F126" s="54"/>
    </row>
    <row r="127" spans="1:6" x14ac:dyDescent="0.2">
      <c r="B127" s="55"/>
      <c r="C127" s="53"/>
      <c r="D127" s="54"/>
      <c r="E127" s="96"/>
      <c r="F127" s="54"/>
    </row>
    <row r="128" spans="1:6" x14ac:dyDescent="0.2">
      <c r="B128" s="68" t="s">
        <v>114</v>
      </c>
      <c r="C128" s="69"/>
      <c r="D128" s="54"/>
      <c r="E128" s="96"/>
      <c r="F128" s="54"/>
    </row>
    <row r="129" spans="1:6" x14ac:dyDescent="0.2">
      <c r="B129" s="56"/>
      <c r="C129" s="69"/>
      <c r="D129" s="54"/>
      <c r="E129" s="96"/>
      <c r="F129" s="54"/>
    </row>
    <row r="130" spans="1:6" ht="38.25" x14ac:dyDescent="0.2">
      <c r="A130" s="48" t="s">
        <v>8</v>
      </c>
      <c r="B130" s="70" t="s">
        <v>115</v>
      </c>
      <c r="C130" s="71" t="s">
        <v>0</v>
      </c>
      <c r="D130" s="72">
        <v>22</v>
      </c>
      <c r="E130" s="101"/>
      <c r="F130" s="72">
        <f>D130*E130</f>
        <v>0</v>
      </c>
    </row>
    <row r="131" spans="1:6" x14ac:dyDescent="0.2">
      <c r="B131" s="73"/>
      <c r="C131" s="74"/>
      <c r="D131" s="64"/>
      <c r="E131" s="98"/>
      <c r="F131" s="72">
        <f t="shared" ref="F131:F138" si="3">D131*E131</f>
        <v>0</v>
      </c>
    </row>
    <row r="132" spans="1:6" ht="38.25" x14ac:dyDescent="0.2">
      <c r="A132" s="48" t="s">
        <v>9</v>
      </c>
      <c r="B132" s="75" t="s">
        <v>116</v>
      </c>
      <c r="C132" s="76" t="s">
        <v>117</v>
      </c>
      <c r="D132" s="51">
        <f>D134*30</f>
        <v>378</v>
      </c>
      <c r="E132" s="99"/>
      <c r="F132" s="72">
        <f t="shared" si="3"/>
        <v>0</v>
      </c>
    </row>
    <row r="133" spans="1:6" x14ac:dyDescent="0.2">
      <c r="B133" s="73"/>
      <c r="C133" s="74"/>
      <c r="D133" s="64"/>
      <c r="E133" s="98"/>
      <c r="F133" s="72">
        <f t="shared" si="3"/>
        <v>0</v>
      </c>
    </row>
    <row r="134" spans="1:6" ht="38.25" x14ac:dyDescent="0.2">
      <c r="A134" s="48" t="s">
        <v>10</v>
      </c>
      <c r="B134" s="75" t="s">
        <v>118</v>
      </c>
      <c r="C134" s="76" t="s">
        <v>5</v>
      </c>
      <c r="D134" s="51">
        <f>1.2*0.3*35</f>
        <v>12.6</v>
      </c>
      <c r="E134" s="99"/>
      <c r="F134" s="72">
        <f t="shared" si="3"/>
        <v>0</v>
      </c>
    </row>
    <row r="135" spans="1:6" x14ac:dyDescent="0.2">
      <c r="B135" s="75"/>
      <c r="C135" s="76"/>
      <c r="E135" s="99"/>
      <c r="F135" s="72">
        <f t="shared" si="3"/>
        <v>0</v>
      </c>
    </row>
    <row r="136" spans="1:6" ht="51" x14ac:dyDescent="0.2">
      <c r="A136" s="48" t="s">
        <v>16</v>
      </c>
      <c r="B136" s="75" t="s">
        <v>119</v>
      </c>
      <c r="C136" s="76" t="s">
        <v>5</v>
      </c>
      <c r="D136" s="51">
        <v>93</v>
      </c>
      <c r="E136" s="99"/>
      <c r="F136" s="72">
        <f t="shared" si="3"/>
        <v>0</v>
      </c>
    </row>
    <row r="137" spans="1:6" x14ac:dyDescent="0.2">
      <c r="B137" s="75"/>
      <c r="C137" s="76"/>
      <c r="E137" s="99"/>
      <c r="F137" s="72">
        <f t="shared" si="3"/>
        <v>0</v>
      </c>
    </row>
    <row r="138" spans="1:6" ht="25.5" x14ac:dyDescent="0.2">
      <c r="A138" s="48" t="s">
        <v>17</v>
      </c>
      <c r="B138" s="75" t="s">
        <v>120</v>
      </c>
      <c r="C138" s="76" t="s">
        <v>5</v>
      </c>
      <c r="D138" s="51">
        <v>23</v>
      </c>
      <c r="E138" s="99"/>
      <c r="F138" s="72">
        <f t="shared" si="3"/>
        <v>0</v>
      </c>
    </row>
    <row r="139" spans="1:6" x14ac:dyDescent="0.2">
      <c r="B139" s="75"/>
      <c r="C139" s="76"/>
      <c r="E139" s="99"/>
      <c r="F139" s="72"/>
    </row>
    <row r="140" spans="1:6" x14ac:dyDescent="0.2">
      <c r="B140" s="77" t="s">
        <v>121</v>
      </c>
      <c r="C140" s="78"/>
      <c r="D140" s="59"/>
      <c r="E140" s="97"/>
      <c r="F140" s="60">
        <f>SUM(F130:F138)</f>
        <v>0</v>
      </c>
    </row>
    <row r="141" spans="1:6" x14ac:dyDescent="0.2">
      <c r="B141" s="55"/>
      <c r="C141" s="53"/>
      <c r="D141" s="54"/>
      <c r="E141" s="96"/>
      <c r="F141" s="54"/>
    </row>
    <row r="142" spans="1:6" x14ac:dyDescent="0.2">
      <c r="B142" s="49"/>
      <c r="E142" s="99"/>
    </row>
    <row r="143" spans="1:6" x14ac:dyDescent="0.2">
      <c r="B143" s="61" t="s">
        <v>122</v>
      </c>
      <c r="E143" s="99"/>
    </row>
    <row r="144" spans="1:6" x14ac:dyDescent="0.2">
      <c r="B144" s="49"/>
      <c r="E144" s="99"/>
    </row>
    <row r="145" spans="1:9" ht="38.25" x14ac:dyDescent="0.2">
      <c r="A145" s="48" t="s">
        <v>29</v>
      </c>
      <c r="B145" s="4" t="s">
        <v>87</v>
      </c>
      <c r="C145" s="50" t="s">
        <v>0</v>
      </c>
      <c r="D145" s="51">
        <f>D115</f>
        <v>950</v>
      </c>
      <c r="E145" s="99"/>
      <c r="F145" s="51">
        <f t="shared" ref="F145:F159" si="4">D145*E145</f>
        <v>0</v>
      </c>
    </row>
    <row r="146" spans="1:9" x14ac:dyDescent="0.2">
      <c r="B146" s="49"/>
      <c r="E146" s="99"/>
      <c r="F146" s="51">
        <f t="shared" si="4"/>
        <v>0</v>
      </c>
    </row>
    <row r="147" spans="1:9" ht="63.75" x14ac:dyDescent="0.2">
      <c r="A147" s="79" t="s">
        <v>30</v>
      </c>
      <c r="B147" s="49" t="s">
        <v>105</v>
      </c>
      <c r="C147" s="50" t="s">
        <v>5</v>
      </c>
      <c r="D147" s="51">
        <v>135</v>
      </c>
      <c r="E147" s="99"/>
      <c r="F147" s="51">
        <f t="shared" si="4"/>
        <v>0</v>
      </c>
    </row>
    <row r="148" spans="1:9" x14ac:dyDescent="0.2">
      <c r="A148" s="79"/>
      <c r="B148" s="49"/>
      <c r="E148" s="99"/>
      <c r="F148" s="51">
        <f t="shared" si="4"/>
        <v>0</v>
      </c>
    </row>
    <row r="149" spans="1:9" ht="63.75" x14ac:dyDescent="0.2">
      <c r="A149" s="48" t="s">
        <v>31</v>
      </c>
      <c r="B149" s="49" t="s">
        <v>85</v>
      </c>
      <c r="C149" s="50" t="s">
        <v>5</v>
      </c>
      <c r="D149" s="51">
        <v>150</v>
      </c>
      <c r="E149" s="99"/>
      <c r="F149" s="51">
        <f t="shared" si="4"/>
        <v>0</v>
      </c>
    </row>
    <row r="150" spans="1:9" x14ac:dyDescent="0.2">
      <c r="B150" s="49"/>
      <c r="E150" s="99"/>
      <c r="F150" s="51">
        <f t="shared" si="4"/>
        <v>0</v>
      </c>
    </row>
    <row r="151" spans="1:9" ht="51" x14ac:dyDescent="0.2">
      <c r="A151" s="79" t="s">
        <v>129</v>
      </c>
      <c r="B151" s="65" t="s">
        <v>77</v>
      </c>
      <c r="C151" s="80" t="s">
        <v>5</v>
      </c>
      <c r="D151" s="67">
        <v>160</v>
      </c>
      <c r="E151" s="100"/>
      <c r="F151" s="51">
        <f t="shared" si="4"/>
        <v>0</v>
      </c>
      <c r="G151" s="81"/>
      <c r="H151" s="81"/>
      <c r="I151" s="81"/>
    </row>
    <row r="152" spans="1:9" x14ac:dyDescent="0.2">
      <c r="A152" s="79"/>
      <c r="B152" s="49"/>
      <c r="E152" s="99"/>
      <c r="F152" s="51">
        <f t="shared" si="4"/>
        <v>0</v>
      </c>
    </row>
    <row r="153" spans="1:9" ht="51" x14ac:dyDescent="0.2">
      <c r="A153" s="48" t="s">
        <v>130</v>
      </c>
      <c r="B153" s="49" t="s">
        <v>86</v>
      </c>
      <c r="C153" s="50" t="s">
        <v>0</v>
      </c>
      <c r="D153" s="51">
        <f>850+240*0.5*2</f>
        <v>1090</v>
      </c>
      <c r="E153" s="99"/>
      <c r="F153" s="51">
        <f t="shared" si="4"/>
        <v>0</v>
      </c>
    </row>
    <row r="154" spans="1:9" x14ac:dyDescent="0.2">
      <c r="B154" s="49"/>
      <c r="E154" s="99"/>
      <c r="F154" s="51">
        <f t="shared" si="4"/>
        <v>0</v>
      </c>
    </row>
    <row r="155" spans="1:9" ht="25.5" x14ac:dyDescent="0.2">
      <c r="A155" s="79" t="s">
        <v>131</v>
      </c>
      <c r="B155" s="49" t="s">
        <v>78</v>
      </c>
      <c r="C155" s="50" t="s">
        <v>14</v>
      </c>
      <c r="D155" s="51">
        <f>115/0.5</f>
        <v>230</v>
      </c>
      <c r="E155" s="99"/>
      <c r="F155" s="51">
        <f t="shared" si="4"/>
        <v>0</v>
      </c>
    </row>
    <row r="156" spans="1:9" x14ac:dyDescent="0.2">
      <c r="A156" s="79"/>
      <c r="B156" s="49"/>
      <c r="E156" s="99"/>
      <c r="F156" s="51">
        <f t="shared" si="4"/>
        <v>0</v>
      </c>
    </row>
    <row r="157" spans="1:9" ht="63.75" x14ac:dyDescent="0.2">
      <c r="A157" s="48" t="s">
        <v>132</v>
      </c>
      <c r="B157" s="49" t="s">
        <v>57</v>
      </c>
      <c r="C157" s="50" t="s">
        <v>15</v>
      </c>
      <c r="D157" s="51">
        <v>3</v>
      </c>
      <c r="E157" s="99"/>
      <c r="F157" s="51">
        <f t="shared" si="4"/>
        <v>0</v>
      </c>
    </row>
    <row r="158" spans="1:9" x14ac:dyDescent="0.2">
      <c r="B158" s="49"/>
      <c r="E158" s="99"/>
      <c r="F158" s="51">
        <f t="shared" si="4"/>
        <v>0</v>
      </c>
    </row>
    <row r="159" spans="1:9" ht="51" x14ac:dyDescent="0.2">
      <c r="A159" s="79" t="s">
        <v>133</v>
      </c>
      <c r="B159" s="49" t="s">
        <v>110</v>
      </c>
      <c r="C159" s="50" t="s">
        <v>14</v>
      </c>
      <c r="D159" s="51">
        <f>245*2</f>
        <v>490</v>
      </c>
      <c r="E159" s="99"/>
      <c r="F159" s="51">
        <f t="shared" si="4"/>
        <v>0</v>
      </c>
    </row>
    <row r="160" spans="1:9" x14ac:dyDescent="0.2">
      <c r="E160" s="99"/>
    </row>
    <row r="161" spans="1:6" x14ac:dyDescent="0.2">
      <c r="B161" s="57" t="s">
        <v>123</v>
      </c>
      <c r="C161" s="58"/>
      <c r="D161" s="59"/>
      <c r="E161" s="97"/>
      <c r="F161" s="60">
        <f>SUM(F145:F159)</f>
        <v>0</v>
      </c>
    </row>
    <row r="162" spans="1:6" x14ac:dyDescent="0.2">
      <c r="B162" s="62"/>
      <c r="C162" s="63"/>
      <c r="D162" s="64"/>
      <c r="E162" s="98"/>
      <c r="F162" s="64"/>
    </row>
    <row r="163" spans="1:6" x14ac:dyDescent="0.2">
      <c r="B163" s="62"/>
      <c r="C163" s="63"/>
      <c r="D163" s="64"/>
      <c r="E163" s="98"/>
      <c r="F163" s="64"/>
    </row>
    <row r="164" spans="1:6" x14ac:dyDescent="0.2">
      <c r="B164" s="61" t="s">
        <v>124</v>
      </c>
      <c r="E164" s="99"/>
    </row>
    <row r="165" spans="1:6" x14ac:dyDescent="0.2">
      <c r="B165" s="49"/>
      <c r="E165" s="99"/>
    </row>
    <row r="166" spans="1:6" ht="38.25" x14ac:dyDescent="0.2">
      <c r="A166" s="48" t="s">
        <v>35</v>
      </c>
      <c r="B166" s="49" t="s">
        <v>88</v>
      </c>
      <c r="C166" s="50" t="s">
        <v>0</v>
      </c>
      <c r="D166" s="51">
        <v>845</v>
      </c>
      <c r="E166" s="99"/>
      <c r="F166" s="51">
        <f t="shared" ref="F166:F170" si="5">D166*E166</f>
        <v>0</v>
      </c>
    </row>
    <row r="167" spans="1:6" x14ac:dyDescent="0.2">
      <c r="B167" s="49"/>
      <c r="E167" s="99"/>
      <c r="F167" s="51">
        <f t="shared" si="5"/>
        <v>0</v>
      </c>
    </row>
    <row r="168" spans="1:6" ht="25.5" x14ac:dyDescent="0.2">
      <c r="A168" s="48" t="s">
        <v>36</v>
      </c>
      <c r="B168" s="49" t="s">
        <v>79</v>
      </c>
      <c r="C168" s="50" t="s">
        <v>14</v>
      </c>
      <c r="D168" s="51">
        <v>3</v>
      </c>
      <c r="E168" s="99"/>
      <c r="F168" s="51">
        <f t="shared" si="5"/>
        <v>0</v>
      </c>
    </row>
    <row r="169" spans="1:6" x14ac:dyDescent="0.2">
      <c r="B169" s="49"/>
      <c r="E169" s="99"/>
      <c r="F169" s="51">
        <f t="shared" si="5"/>
        <v>0</v>
      </c>
    </row>
    <row r="170" spans="1:6" ht="38.25" x14ac:dyDescent="0.2">
      <c r="A170" s="48" t="s">
        <v>37</v>
      </c>
      <c r="B170" s="49" t="s">
        <v>80</v>
      </c>
      <c r="C170" s="50" t="s">
        <v>14</v>
      </c>
      <c r="D170" s="51">
        <v>230</v>
      </c>
      <c r="E170" s="99"/>
      <c r="F170" s="51">
        <f t="shared" si="5"/>
        <v>0</v>
      </c>
    </row>
    <row r="171" spans="1:6" x14ac:dyDescent="0.2">
      <c r="B171" s="49"/>
      <c r="E171" s="99"/>
    </row>
    <row r="172" spans="1:6" x14ac:dyDescent="0.2">
      <c r="B172" s="57" t="s">
        <v>125</v>
      </c>
      <c r="C172" s="58"/>
      <c r="D172" s="59"/>
      <c r="E172" s="97"/>
      <c r="F172" s="60">
        <f>SUM(F166:F170)</f>
        <v>0</v>
      </c>
    </row>
    <row r="173" spans="1:6" x14ac:dyDescent="0.2">
      <c r="B173" s="49"/>
      <c r="E173" s="99"/>
    </row>
    <row r="174" spans="1:6" x14ac:dyDescent="0.2">
      <c r="B174" s="49"/>
      <c r="E174" s="99"/>
    </row>
    <row r="175" spans="1:6" x14ac:dyDescent="0.2">
      <c r="B175" s="61" t="s">
        <v>126</v>
      </c>
      <c r="E175" s="99"/>
    </row>
    <row r="176" spans="1:6" x14ac:dyDescent="0.2">
      <c r="B176" s="61"/>
      <c r="E176" s="99"/>
    </row>
    <row r="177" spans="1:6" ht="51" x14ac:dyDescent="0.2">
      <c r="A177" s="48" t="s">
        <v>38</v>
      </c>
      <c r="B177" s="82" t="s">
        <v>143</v>
      </c>
      <c r="C177" s="83" t="s">
        <v>15</v>
      </c>
      <c r="D177" s="84">
        <v>1</v>
      </c>
      <c r="E177" s="102"/>
      <c r="F177" s="51">
        <f t="shared" ref="F177:F183" si="6">D177*E177</f>
        <v>0</v>
      </c>
    </row>
    <row r="178" spans="1:6" x14ac:dyDescent="0.2">
      <c r="B178" s="82"/>
      <c r="C178" s="83"/>
      <c r="D178" s="84"/>
      <c r="E178" s="102"/>
      <c r="F178" s="51">
        <f t="shared" si="6"/>
        <v>0</v>
      </c>
    </row>
    <row r="179" spans="1:6" ht="51" x14ac:dyDescent="0.2">
      <c r="A179" s="48" t="s">
        <v>90</v>
      </c>
      <c r="B179" s="49" t="s">
        <v>95</v>
      </c>
      <c r="C179" s="50" t="s">
        <v>14</v>
      </c>
      <c r="D179" s="51">
        <v>8.1999999999999993</v>
      </c>
      <c r="E179" s="99"/>
      <c r="F179" s="51">
        <f t="shared" si="6"/>
        <v>0</v>
      </c>
    </row>
    <row r="180" spans="1:6" x14ac:dyDescent="0.2">
      <c r="B180" s="49"/>
      <c r="E180" s="99"/>
      <c r="F180" s="51">
        <f t="shared" si="6"/>
        <v>0</v>
      </c>
    </row>
    <row r="181" spans="1:6" ht="38.25" x14ac:dyDescent="0.2">
      <c r="A181" s="48" t="s">
        <v>91</v>
      </c>
      <c r="B181" s="49" t="s">
        <v>111</v>
      </c>
      <c r="C181" s="50" t="s">
        <v>5</v>
      </c>
      <c r="D181" s="51">
        <v>0.75</v>
      </c>
      <c r="E181" s="99"/>
      <c r="F181" s="51">
        <f t="shared" si="6"/>
        <v>0</v>
      </c>
    </row>
    <row r="182" spans="1:6" x14ac:dyDescent="0.2">
      <c r="B182" s="49"/>
      <c r="E182" s="99"/>
      <c r="F182" s="51">
        <f t="shared" si="6"/>
        <v>0</v>
      </c>
    </row>
    <row r="183" spans="1:6" ht="76.5" x14ac:dyDescent="0.2">
      <c r="A183" s="48" t="s">
        <v>92</v>
      </c>
      <c r="B183" s="4" t="s">
        <v>140</v>
      </c>
      <c r="C183" s="50" t="s">
        <v>14</v>
      </c>
      <c r="D183" s="51">
        <v>55</v>
      </c>
      <c r="E183" s="99"/>
      <c r="F183" s="51">
        <f t="shared" si="6"/>
        <v>0</v>
      </c>
    </row>
    <row r="184" spans="1:6" x14ac:dyDescent="0.2">
      <c r="B184" s="49"/>
      <c r="E184" s="99"/>
    </row>
    <row r="185" spans="1:6" x14ac:dyDescent="0.2">
      <c r="B185" s="57" t="s">
        <v>127</v>
      </c>
      <c r="C185" s="85"/>
      <c r="D185" s="86"/>
      <c r="E185" s="103"/>
      <c r="F185" s="87">
        <f>SUM(F177:F183)</f>
        <v>0</v>
      </c>
    </row>
    <row r="186" spans="1:6" x14ac:dyDescent="0.2">
      <c r="B186" s="55"/>
      <c r="C186" s="88"/>
      <c r="D186" s="72"/>
      <c r="E186" s="101"/>
      <c r="F186" s="72"/>
    </row>
    <row r="187" spans="1:6" x14ac:dyDescent="0.2">
      <c r="B187" s="55"/>
      <c r="C187" s="88"/>
      <c r="D187" s="72"/>
      <c r="E187" s="101"/>
      <c r="F187" s="72"/>
    </row>
    <row r="188" spans="1:6" x14ac:dyDescent="0.2">
      <c r="B188" s="61" t="s">
        <v>128</v>
      </c>
      <c r="C188" s="89"/>
      <c r="D188" s="90"/>
      <c r="E188" s="104"/>
      <c r="F188" s="90"/>
    </row>
    <row r="189" spans="1:6" x14ac:dyDescent="0.2">
      <c r="B189" s="49"/>
      <c r="C189" s="88"/>
      <c r="D189" s="72"/>
      <c r="E189" s="101"/>
      <c r="F189" s="72"/>
    </row>
    <row r="190" spans="1:6" ht="65.25" customHeight="1" x14ac:dyDescent="0.2">
      <c r="A190" s="48" t="s">
        <v>134</v>
      </c>
      <c r="B190" s="91" t="s">
        <v>141</v>
      </c>
      <c r="C190" s="50" t="s">
        <v>14</v>
      </c>
      <c r="D190" s="51">
        <v>35</v>
      </c>
      <c r="E190" s="99"/>
      <c r="F190" s="51">
        <f>D190*E190</f>
        <v>0</v>
      </c>
    </row>
    <row r="191" spans="1:6" x14ac:dyDescent="0.2">
      <c r="B191" s="7"/>
      <c r="C191" s="7"/>
      <c r="D191" s="7"/>
      <c r="E191" s="105"/>
      <c r="F191" s="51">
        <f t="shared" ref="F191:F196" si="7">D191*E191</f>
        <v>0</v>
      </c>
    </row>
    <row r="192" spans="1:6" ht="63.75" x14ac:dyDescent="0.2">
      <c r="A192" s="48" t="s">
        <v>135</v>
      </c>
      <c r="B192" s="55" t="s">
        <v>81</v>
      </c>
      <c r="C192" s="88" t="s">
        <v>0</v>
      </c>
      <c r="D192" s="72">
        <v>380</v>
      </c>
      <c r="E192" s="101"/>
      <c r="F192" s="51">
        <f t="shared" si="7"/>
        <v>0</v>
      </c>
    </row>
    <row r="193" spans="1:6" x14ac:dyDescent="0.2">
      <c r="B193" s="49"/>
      <c r="E193" s="99"/>
      <c r="F193" s="51">
        <f t="shared" si="7"/>
        <v>0</v>
      </c>
    </row>
    <row r="194" spans="1:6" x14ac:dyDescent="0.2">
      <c r="A194" s="48" t="s">
        <v>136</v>
      </c>
      <c r="B194" s="49" t="s">
        <v>39</v>
      </c>
      <c r="C194" s="88" t="s">
        <v>33</v>
      </c>
      <c r="D194" s="72">
        <v>1</v>
      </c>
      <c r="E194" s="101"/>
      <c r="F194" s="51">
        <f t="shared" si="7"/>
        <v>0</v>
      </c>
    </row>
    <row r="195" spans="1:6" x14ac:dyDescent="0.2">
      <c r="B195" s="49"/>
      <c r="F195" s="51">
        <f t="shared" si="7"/>
        <v>0</v>
      </c>
    </row>
    <row r="196" spans="1:6" ht="38.25" x14ac:dyDescent="0.2">
      <c r="A196" s="48" t="s">
        <v>137</v>
      </c>
      <c r="B196" s="49" t="s">
        <v>138</v>
      </c>
      <c r="C196" s="92" t="s">
        <v>64</v>
      </c>
      <c r="D196" s="93">
        <v>0.05</v>
      </c>
      <c r="E196" s="94">
        <f>F85+F94+F125+F140+F161+F172+F185+SUM(F190:F194)</f>
        <v>0</v>
      </c>
      <c r="F196" s="51">
        <f t="shared" si="7"/>
        <v>0</v>
      </c>
    </row>
    <row r="197" spans="1:6" x14ac:dyDescent="0.2">
      <c r="B197" s="55"/>
      <c r="C197" s="88"/>
      <c r="D197" s="72"/>
      <c r="E197" s="72"/>
      <c r="F197" s="72"/>
    </row>
    <row r="198" spans="1:6" x14ac:dyDescent="0.2">
      <c r="B198" s="57" t="s">
        <v>61</v>
      </c>
      <c r="C198" s="85"/>
      <c r="D198" s="86"/>
      <c r="E198" s="86"/>
      <c r="F198" s="87">
        <f>SUM(F190:F196)</f>
        <v>0</v>
      </c>
    </row>
    <row r="199" spans="1:6" x14ac:dyDescent="0.2">
      <c r="B199" s="56"/>
      <c r="C199" s="88"/>
      <c r="D199" s="72"/>
      <c r="E199" s="72"/>
      <c r="F199" s="72"/>
    </row>
    <row r="200" spans="1:6" x14ac:dyDescent="0.2">
      <c r="A200" s="95"/>
      <c r="B200" s="56"/>
      <c r="C200" s="53"/>
      <c r="D200" s="54"/>
      <c r="E200" s="54"/>
      <c r="F200" s="54"/>
    </row>
    <row r="201" spans="1:6" x14ac:dyDescent="0.2">
      <c r="A201" s="95"/>
      <c r="B201" s="56"/>
      <c r="C201" s="53"/>
      <c r="D201" s="54"/>
      <c r="E201" s="54"/>
      <c r="F201" s="54"/>
    </row>
    <row r="202" spans="1:6" x14ac:dyDescent="0.2">
      <c r="A202" s="95"/>
      <c r="B202" s="56"/>
      <c r="C202" s="53"/>
      <c r="D202" s="54"/>
      <c r="E202" s="54"/>
      <c r="F202" s="54"/>
    </row>
    <row r="203" spans="1:6" x14ac:dyDescent="0.2">
      <c r="A203" s="95"/>
      <c r="B203" s="56"/>
      <c r="C203" s="53"/>
      <c r="D203" s="54"/>
      <c r="E203" s="54"/>
      <c r="F203" s="54"/>
    </row>
    <row r="204" spans="1:6" x14ac:dyDescent="0.2">
      <c r="A204" s="95"/>
      <c r="B204" s="56"/>
      <c r="C204" s="53"/>
      <c r="D204" s="54"/>
      <c r="E204" s="54"/>
      <c r="F204" s="54"/>
    </row>
    <row r="205" spans="1:6" x14ac:dyDescent="0.2">
      <c r="A205" s="95"/>
      <c r="B205" s="56"/>
      <c r="C205" s="53"/>
      <c r="D205" s="54"/>
      <c r="E205" s="54"/>
      <c r="F205" s="54"/>
    </row>
    <row r="206" spans="1:6" x14ac:dyDescent="0.2">
      <c r="A206" s="95"/>
      <c r="B206" s="56"/>
      <c r="C206" s="53"/>
      <c r="D206" s="54"/>
      <c r="E206" s="54"/>
      <c r="F206" s="54"/>
    </row>
    <row r="207" spans="1:6" x14ac:dyDescent="0.2">
      <c r="A207" s="95"/>
      <c r="B207" s="56"/>
      <c r="C207" s="53"/>
      <c r="D207" s="54"/>
      <c r="E207" s="54"/>
      <c r="F207" s="54"/>
    </row>
    <row r="208" spans="1:6" x14ac:dyDescent="0.2">
      <c r="A208" s="95"/>
      <c r="B208" s="11"/>
      <c r="C208" s="53"/>
      <c r="D208" s="54"/>
      <c r="E208" s="54"/>
      <c r="F208" s="54"/>
    </row>
    <row r="209" spans="1:6" x14ac:dyDescent="0.2">
      <c r="A209" s="95"/>
      <c r="B209" s="56"/>
      <c r="C209" s="53"/>
      <c r="D209" s="54"/>
      <c r="E209" s="54"/>
      <c r="F209" s="54"/>
    </row>
    <row r="210" spans="1:6" x14ac:dyDescent="0.2">
      <c r="A210" s="95"/>
      <c r="B210" s="56"/>
      <c r="C210" s="53"/>
      <c r="D210" s="54"/>
      <c r="E210" s="54"/>
      <c r="F210" s="54"/>
    </row>
    <row r="211" spans="1:6" x14ac:dyDescent="0.2">
      <c r="A211" s="95"/>
      <c r="B211" s="56"/>
      <c r="C211" s="53"/>
      <c r="D211" s="54"/>
      <c r="E211" s="54"/>
      <c r="F211" s="54"/>
    </row>
    <row r="212" spans="1:6" x14ac:dyDescent="0.2">
      <c r="A212" s="95"/>
      <c r="B212" s="56"/>
      <c r="C212" s="53"/>
      <c r="D212" s="54"/>
      <c r="E212" s="54"/>
      <c r="F212" s="54"/>
    </row>
    <row r="213" spans="1:6" x14ac:dyDescent="0.2">
      <c r="A213" s="95"/>
      <c r="B213" s="56"/>
      <c r="C213" s="53"/>
      <c r="D213" s="54"/>
      <c r="E213" s="54"/>
      <c r="F213" s="54"/>
    </row>
    <row r="214" spans="1:6" x14ac:dyDescent="0.2">
      <c r="A214" s="95"/>
      <c r="B214" s="56"/>
      <c r="C214" s="53"/>
      <c r="D214" s="54"/>
      <c r="E214" s="54"/>
      <c r="F214" s="54"/>
    </row>
    <row r="215" spans="1:6" x14ac:dyDescent="0.2">
      <c r="A215" s="95"/>
      <c r="B215" s="56"/>
      <c r="C215" s="53"/>
      <c r="D215" s="54"/>
      <c r="E215" s="54"/>
      <c r="F215" s="54"/>
    </row>
    <row r="216" spans="1:6" x14ac:dyDescent="0.2">
      <c r="A216" s="95"/>
      <c r="B216" s="56"/>
      <c r="C216" s="53"/>
      <c r="D216" s="54"/>
      <c r="E216" s="54"/>
      <c r="F216" s="54"/>
    </row>
    <row r="217" spans="1:6" x14ac:dyDescent="0.2">
      <c r="A217" s="95"/>
      <c r="B217" s="56"/>
      <c r="C217" s="53"/>
      <c r="D217" s="54"/>
      <c r="E217" s="54"/>
      <c r="F217" s="54"/>
    </row>
    <row r="218" spans="1:6" x14ac:dyDescent="0.2">
      <c r="A218" s="95"/>
      <c r="B218" s="56"/>
      <c r="C218" s="53"/>
      <c r="D218" s="54"/>
      <c r="E218" s="54"/>
      <c r="F218" s="54"/>
    </row>
    <row r="219" spans="1:6" x14ac:dyDescent="0.2">
      <c r="A219" s="95"/>
      <c r="B219" s="56"/>
      <c r="C219" s="53"/>
      <c r="D219" s="54"/>
      <c r="E219" s="54"/>
      <c r="F219" s="54"/>
    </row>
    <row r="220" spans="1:6" x14ac:dyDescent="0.2">
      <c r="A220" s="95"/>
      <c r="B220" s="56"/>
      <c r="C220" s="53"/>
      <c r="D220" s="54"/>
      <c r="E220" s="54"/>
      <c r="F220" s="54"/>
    </row>
    <row r="221" spans="1:6" x14ac:dyDescent="0.2">
      <c r="A221" s="95"/>
      <c r="B221" s="56"/>
      <c r="C221" s="53"/>
      <c r="D221" s="54"/>
      <c r="E221" s="54"/>
      <c r="F221" s="54"/>
    </row>
    <row r="222" spans="1:6" x14ac:dyDescent="0.2">
      <c r="A222" s="95"/>
      <c r="B222" s="56"/>
      <c r="C222" s="53"/>
      <c r="D222" s="54"/>
      <c r="E222" s="54"/>
      <c r="F222" s="54"/>
    </row>
    <row r="223" spans="1:6" x14ac:dyDescent="0.2">
      <c r="A223" s="95"/>
      <c r="B223" s="56"/>
      <c r="C223" s="53"/>
      <c r="D223" s="54"/>
      <c r="E223" s="54"/>
      <c r="F223" s="54"/>
    </row>
    <row r="224" spans="1:6" x14ac:dyDescent="0.2">
      <c r="A224" s="95"/>
      <c r="B224" s="62"/>
      <c r="C224" s="63"/>
      <c r="D224" s="64"/>
      <c r="E224" s="64"/>
      <c r="F224" s="64"/>
    </row>
    <row r="225" spans="1:6" x14ac:dyDescent="0.2">
      <c r="A225" s="95"/>
      <c r="B225" s="56"/>
      <c r="C225" s="53"/>
      <c r="D225" s="54"/>
      <c r="E225" s="54"/>
      <c r="F225" s="54"/>
    </row>
    <row r="226" spans="1:6" x14ac:dyDescent="0.2">
      <c r="A226" s="95"/>
      <c r="B226" s="56"/>
      <c r="C226" s="53"/>
      <c r="D226" s="54"/>
      <c r="E226" s="54"/>
      <c r="F226" s="54"/>
    </row>
    <row r="227" spans="1:6" x14ac:dyDescent="0.2">
      <c r="A227" s="95"/>
      <c r="B227" s="11"/>
      <c r="C227" s="53"/>
      <c r="D227" s="54"/>
      <c r="E227" s="54"/>
      <c r="F227" s="54"/>
    </row>
    <row r="228" spans="1:6" x14ac:dyDescent="0.2">
      <c r="A228" s="95"/>
      <c r="B228" s="56"/>
      <c r="C228" s="53"/>
      <c r="D228" s="54"/>
      <c r="E228" s="54"/>
      <c r="F228" s="54"/>
    </row>
    <row r="229" spans="1:6" x14ac:dyDescent="0.2">
      <c r="A229" s="95"/>
      <c r="B229" s="62"/>
      <c r="C229" s="53"/>
      <c r="D229" s="54"/>
      <c r="E229" s="54"/>
      <c r="F229" s="54"/>
    </row>
    <row r="230" spans="1:6" x14ac:dyDescent="0.2">
      <c r="A230" s="95"/>
      <c r="B230" s="56"/>
      <c r="C230" s="53"/>
      <c r="D230" s="54"/>
      <c r="E230" s="54"/>
      <c r="F230" s="54"/>
    </row>
    <row r="231" spans="1:6" x14ac:dyDescent="0.2">
      <c r="A231" s="95"/>
      <c r="B231" s="56"/>
      <c r="C231" s="53"/>
      <c r="D231" s="54"/>
      <c r="E231" s="54"/>
      <c r="F231" s="54"/>
    </row>
    <row r="232" spans="1:6" x14ac:dyDescent="0.2">
      <c r="A232" s="95"/>
      <c r="B232" s="56"/>
      <c r="C232" s="53"/>
      <c r="D232" s="54"/>
      <c r="E232" s="54"/>
      <c r="F232" s="54"/>
    </row>
    <row r="233" spans="1:6" x14ac:dyDescent="0.2">
      <c r="A233" s="95"/>
      <c r="B233" s="56"/>
      <c r="C233" s="53"/>
      <c r="D233" s="54"/>
      <c r="E233" s="54"/>
      <c r="F233" s="54"/>
    </row>
    <row r="234" spans="1:6" x14ac:dyDescent="0.2">
      <c r="A234" s="95"/>
      <c r="B234" s="56"/>
      <c r="C234" s="53"/>
      <c r="D234" s="54"/>
      <c r="E234" s="54"/>
      <c r="F234" s="54"/>
    </row>
    <row r="235" spans="1:6" x14ac:dyDescent="0.2">
      <c r="A235" s="95"/>
      <c r="B235" s="56"/>
      <c r="C235" s="53"/>
      <c r="D235" s="54"/>
      <c r="E235" s="54"/>
      <c r="F235" s="54"/>
    </row>
    <row r="236" spans="1:6" ht="12.75" customHeight="1" x14ac:dyDescent="0.2">
      <c r="A236" s="95"/>
      <c r="B236" s="56"/>
      <c r="C236" s="53"/>
      <c r="D236" s="54"/>
      <c r="E236" s="54"/>
      <c r="F236" s="54"/>
    </row>
    <row r="237" spans="1:6" x14ac:dyDescent="0.2">
      <c r="A237" s="95"/>
      <c r="B237" s="56"/>
      <c r="C237" s="53"/>
      <c r="D237" s="54"/>
      <c r="E237" s="54"/>
      <c r="F237" s="54"/>
    </row>
    <row r="238" spans="1:6" x14ac:dyDescent="0.2">
      <c r="A238" s="95"/>
      <c r="B238" s="56"/>
      <c r="C238" s="53"/>
      <c r="D238" s="54"/>
      <c r="E238" s="54"/>
      <c r="F238" s="54"/>
    </row>
    <row r="239" spans="1:6" x14ac:dyDescent="0.2">
      <c r="A239" s="95"/>
      <c r="B239" s="56"/>
      <c r="C239" s="53"/>
      <c r="D239" s="54"/>
      <c r="E239" s="54"/>
      <c r="F239" s="54"/>
    </row>
    <row r="240" spans="1:6" x14ac:dyDescent="0.2">
      <c r="A240" s="95"/>
      <c r="B240" s="56"/>
      <c r="C240" s="53"/>
      <c r="D240" s="54"/>
      <c r="E240" s="54"/>
      <c r="F240" s="54"/>
    </row>
    <row r="241" spans="1:6" x14ac:dyDescent="0.2">
      <c r="A241" s="95"/>
      <c r="B241" s="11"/>
      <c r="C241" s="53"/>
      <c r="D241" s="54"/>
      <c r="E241" s="54"/>
      <c r="F241" s="54"/>
    </row>
    <row r="242" spans="1:6" x14ac:dyDescent="0.2">
      <c r="A242" s="95"/>
      <c r="B242" s="56"/>
      <c r="C242" s="53"/>
      <c r="D242" s="54"/>
      <c r="E242" s="54"/>
      <c r="F242" s="54"/>
    </row>
    <row r="243" spans="1:6" x14ac:dyDescent="0.2">
      <c r="A243" s="95"/>
      <c r="B243" s="56"/>
      <c r="C243" s="53"/>
      <c r="D243" s="54"/>
      <c r="E243" s="54"/>
      <c r="F243" s="54"/>
    </row>
    <row r="244" spans="1:6" x14ac:dyDescent="0.2">
      <c r="A244" s="95"/>
      <c r="B244" s="56"/>
      <c r="C244" s="53"/>
      <c r="D244" s="54"/>
      <c r="E244" s="54"/>
      <c r="F244" s="54"/>
    </row>
    <row r="245" spans="1:6" x14ac:dyDescent="0.2">
      <c r="A245" s="95"/>
      <c r="B245" s="56"/>
      <c r="C245" s="53"/>
      <c r="D245" s="54"/>
      <c r="E245" s="54"/>
      <c r="F245" s="54"/>
    </row>
    <row r="246" spans="1:6" x14ac:dyDescent="0.2">
      <c r="A246" s="95"/>
      <c r="B246" s="56"/>
      <c r="C246" s="53"/>
      <c r="D246" s="54"/>
      <c r="E246" s="54"/>
      <c r="F246" s="54"/>
    </row>
    <row r="247" spans="1:6" x14ac:dyDescent="0.2">
      <c r="A247" s="95"/>
      <c r="B247" s="56"/>
      <c r="C247" s="53"/>
      <c r="D247" s="54"/>
      <c r="E247" s="54"/>
      <c r="F247" s="54"/>
    </row>
    <row r="248" spans="1:6" x14ac:dyDescent="0.2">
      <c r="A248" s="95"/>
      <c r="B248" s="56"/>
      <c r="C248" s="53"/>
      <c r="D248" s="54"/>
      <c r="E248" s="54"/>
      <c r="F248" s="54"/>
    </row>
    <row r="249" spans="1:6" x14ac:dyDescent="0.2">
      <c r="A249" s="95"/>
      <c r="B249" s="56"/>
      <c r="C249" s="53"/>
      <c r="D249" s="54"/>
      <c r="E249" s="54"/>
      <c r="F249" s="54"/>
    </row>
    <row r="250" spans="1:6" x14ac:dyDescent="0.2">
      <c r="A250" s="95"/>
      <c r="B250" s="56"/>
      <c r="C250" s="53"/>
      <c r="D250" s="54"/>
      <c r="E250" s="54"/>
      <c r="F250" s="54"/>
    </row>
    <row r="251" spans="1:6" x14ac:dyDescent="0.2">
      <c r="A251" s="95"/>
      <c r="B251" s="11"/>
      <c r="C251" s="53"/>
      <c r="D251" s="54"/>
      <c r="E251" s="54"/>
      <c r="F251" s="54"/>
    </row>
    <row r="252" spans="1:6" x14ac:dyDescent="0.2">
      <c r="A252" s="95"/>
      <c r="B252" s="56"/>
      <c r="C252" s="53"/>
      <c r="D252" s="54"/>
      <c r="E252" s="54"/>
      <c r="F252" s="54"/>
    </row>
    <row r="253" spans="1:6" x14ac:dyDescent="0.2">
      <c r="A253" s="95"/>
      <c r="B253" s="56"/>
      <c r="C253" s="53"/>
      <c r="D253" s="54"/>
      <c r="E253" s="54"/>
      <c r="F253" s="54"/>
    </row>
    <row r="254" spans="1:6" x14ac:dyDescent="0.2">
      <c r="A254" s="95"/>
      <c r="B254" s="56"/>
      <c r="C254" s="53"/>
      <c r="D254" s="54"/>
      <c r="E254" s="54"/>
      <c r="F254" s="54"/>
    </row>
    <row r="255" spans="1:6" x14ac:dyDescent="0.2">
      <c r="A255" s="95"/>
      <c r="B255" s="56"/>
      <c r="C255" s="53"/>
      <c r="D255" s="54"/>
      <c r="E255" s="54"/>
      <c r="F255" s="54"/>
    </row>
    <row r="256" spans="1:6" x14ac:dyDescent="0.2">
      <c r="A256" s="95"/>
      <c r="B256" s="56"/>
      <c r="C256" s="53"/>
      <c r="D256" s="54"/>
      <c r="E256" s="54"/>
      <c r="F256" s="54"/>
    </row>
    <row r="257" spans="1:6" x14ac:dyDescent="0.2">
      <c r="A257" s="95"/>
      <c r="B257" s="56"/>
      <c r="C257" s="53"/>
      <c r="D257" s="54"/>
      <c r="E257" s="54"/>
      <c r="F257" s="54"/>
    </row>
    <row r="258" spans="1:6" x14ac:dyDescent="0.2">
      <c r="A258" s="95"/>
      <c r="B258" s="56"/>
      <c r="C258" s="53"/>
      <c r="D258" s="54"/>
      <c r="E258" s="54"/>
      <c r="F258" s="54"/>
    </row>
    <row r="259" spans="1:6" x14ac:dyDescent="0.2">
      <c r="A259" s="95"/>
      <c r="B259" s="56"/>
      <c r="C259" s="53"/>
      <c r="D259" s="54"/>
      <c r="E259" s="54"/>
      <c r="F259" s="54"/>
    </row>
    <row r="260" spans="1:6" x14ac:dyDescent="0.2">
      <c r="A260" s="95"/>
      <c r="B260" s="56"/>
      <c r="C260" s="53"/>
      <c r="D260" s="54"/>
      <c r="E260" s="54"/>
      <c r="F260" s="54"/>
    </row>
    <row r="261" spans="1:6" x14ac:dyDescent="0.2">
      <c r="A261" s="95"/>
      <c r="B261" s="56"/>
      <c r="C261" s="53"/>
      <c r="D261" s="54"/>
      <c r="E261" s="54"/>
      <c r="F261" s="54"/>
    </row>
    <row r="262" spans="1:6" x14ac:dyDescent="0.2">
      <c r="A262" s="95"/>
      <c r="B262" s="56"/>
      <c r="C262" s="53"/>
      <c r="D262" s="54"/>
      <c r="E262" s="54"/>
      <c r="F262" s="54"/>
    </row>
    <row r="263" spans="1:6" x14ac:dyDescent="0.2">
      <c r="A263" s="95"/>
      <c r="B263" s="56"/>
      <c r="C263" s="53"/>
      <c r="D263" s="54"/>
      <c r="E263" s="54"/>
      <c r="F263" s="54"/>
    </row>
    <row r="264" spans="1:6" x14ac:dyDescent="0.2">
      <c r="A264" s="95"/>
      <c r="B264" s="56"/>
      <c r="C264" s="53"/>
      <c r="D264" s="54"/>
      <c r="E264" s="54"/>
      <c r="F264" s="54"/>
    </row>
    <row r="265" spans="1:6" x14ac:dyDescent="0.2">
      <c r="A265" s="95"/>
      <c r="B265" s="56"/>
      <c r="C265" s="53"/>
      <c r="D265" s="54"/>
      <c r="E265" s="54"/>
      <c r="F265" s="54"/>
    </row>
    <row r="266" spans="1:6" x14ac:dyDescent="0.2">
      <c r="A266" s="95"/>
      <c r="B266" s="56"/>
      <c r="C266" s="53"/>
      <c r="D266" s="54"/>
      <c r="E266" s="54"/>
      <c r="F266" s="54"/>
    </row>
    <row r="267" spans="1:6" x14ac:dyDescent="0.2">
      <c r="A267" s="95"/>
      <c r="B267" s="62"/>
      <c r="C267" s="63"/>
      <c r="D267" s="64"/>
      <c r="E267" s="64"/>
      <c r="F267" s="64"/>
    </row>
    <row r="268" spans="1:6" x14ac:dyDescent="0.2">
      <c r="A268" s="95"/>
      <c r="B268" s="62"/>
      <c r="C268" s="63"/>
      <c r="D268" s="64"/>
      <c r="E268" s="64"/>
      <c r="F268" s="64"/>
    </row>
    <row r="269" spans="1:6" x14ac:dyDescent="0.2">
      <c r="A269" s="95"/>
      <c r="B269" s="56"/>
      <c r="C269" s="53"/>
      <c r="D269" s="54"/>
      <c r="E269" s="54"/>
      <c r="F269" s="54"/>
    </row>
    <row r="270" spans="1:6" x14ac:dyDescent="0.2">
      <c r="A270" s="95"/>
      <c r="B270" s="11"/>
      <c r="C270" s="89"/>
      <c r="D270" s="90"/>
      <c r="E270" s="90"/>
      <c r="F270" s="90"/>
    </row>
    <row r="271" spans="1:6" x14ac:dyDescent="0.2">
      <c r="A271" s="95"/>
      <c r="B271" s="56"/>
      <c r="C271" s="53"/>
      <c r="D271" s="54"/>
      <c r="E271" s="54"/>
      <c r="F271" s="54"/>
    </row>
  </sheetData>
  <sheetProtection algorithmName="SHA-512" hashValue="qRlx4Vb0V84EBrJrJu8aXBWGXSIWg4s8Im3+6PTpHdQ/47V6BXrXhC+IOlZHFm/bkqz1FnVN5vbYhL0H+v1fGA==" saltValue="+G7u9iHj45rvFZw7JifcQQ==" spinCount="100000" sheet="1" objects="1" scenarios="1"/>
  <mergeCells count="3">
    <mergeCell ref="B14:F14"/>
    <mergeCell ref="B17:F17"/>
    <mergeCell ref="B41:F41"/>
  </mergeCells>
  <pageMargins left="0.98425196850393704" right="0.39370078740157483" top="0.98425196850393704" bottom="0.78740157480314965" header="0" footer="0"/>
  <pageSetup paperSize="9" scale="93" orientation="portrait" r:id="rId1"/>
  <headerFooter alignWithMargins="0">
    <oddHeader>&amp;L&amp;"-,Običajno"Popis del&amp;R&amp;"Calibri,Običajno"Občina Šmartno pri Litiji</oddHeader>
    <oddFooter>&amp;R&amp;"Calibri,Običajno"&amp;P/&amp;N</oddFooter>
  </headerFooter>
  <rowBreaks count="5" manualBreakCount="5">
    <brk id="56" max="5" man="1"/>
    <brk id="86" max="5" man="1"/>
    <brk id="119" max="5" man="1"/>
    <brk id="149" max="5" man="1"/>
    <brk id="179" max="5" man="1"/>
  </rowBreaks>
  <ignoredErrors>
    <ignoredError sqref="A1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POPIS DEL</vt:lpstr>
      <vt:lpstr>'POPIS DEL'!Področje_tiskanja</vt:lpstr>
      <vt:lpstr>'POPIS DEL'!Tiskanje_naslovov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 DEL</dc:title>
  <dc:creator>Pino d.o.o.</dc:creator>
  <cp:lastModifiedBy>Pino</cp:lastModifiedBy>
  <cp:lastPrinted>2018-01-30T11:03:11Z</cp:lastPrinted>
  <dcterms:created xsi:type="dcterms:W3CDTF">2005-10-27T05:42:28Z</dcterms:created>
  <dcterms:modified xsi:type="dcterms:W3CDTF">2018-01-30T11:05:21Z</dcterms:modified>
</cp:coreProperties>
</file>