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ARHIV JURE\2017-11 POS Kostrevnica PZI\"/>
    </mc:Choice>
  </mc:AlternateContent>
  <bookViews>
    <workbookView xWindow="480" yWindow="240" windowWidth="12480" windowHeight="12855"/>
  </bookViews>
  <sheets>
    <sheet name="POPIS DEL" sheetId="1" r:id="rId1"/>
  </sheets>
  <definedNames>
    <definedName name="_xlnm.Print_Area" localSheetId="0">'POPIS DEL'!$A$1:$F$958</definedName>
    <definedName name="_xlnm.Print_Titles" localSheetId="0">'POPIS DEL'!$53:$53</definedName>
  </definedNames>
  <calcPr calcId="152511"/>
</workbook>
</file>

<file path=xl/calcChain.xml><?xml version="1.0" encoding="utf-8"?>
<calcChain xmlns="http://schemas.openxmlformats.org/spreadsheetml/2006/main">
  <c r="F957" i="1" l="1"/>
  <c r="F941" i="1"/>
  <c r="F822" i="1" l="1"/>
  <c r="F823" i="1"/>
  <c r="F824" i="1"/>
  <c r="F825" i="1"/>
  <c r="F582" i="1"/>
  <c r="F584" i="1"/>
  <c r="F585" i="1"/>
  <c r="F586" i="1"/>
  <c r="F587" i="1"/>
  <c r="F588" i="1"/>
  <c r="F589" i="1"/>
  <c r="F590" i="1"/>
  <c r="F591" i="1"/>
  <c r="F592" i="1"/>
  <c r="F593" i="1"/>
  <c r="F594" i="1"/>
  <c r="F595" i="1"/>
  <c r="F596" i="1"/>
  <c r="F597" i="1"/>
  <c r="F598" i="1"/>
  <c r="F599" i="1"/>
  <c r="F601" i="1"/>
  <c r="F602" i="1"/>
  <c r="F603" i="1"/>
  <c r="F604" i="1"/>
  <c r="F605" i="1"/>
  <c r="F606" i="1"/>
  <c r="F607" i="1"/>
  <c r="F950" i="1" l="1"/>
  <c r="F952" i="1"/>
  <c r="F954" i="1"/>
  <c r="F948" i="1"/>
  <c r="F949" i="1"/>
  <c r="F947" i="1"/>
  <c r="F926" i="1" l="1"/>
  <c r="F927" i="1"/>
  <c r="F928" i="1"/>
  <c r="F929" i="1"/>
  <c r="F930" i="1"/>
  <c r="F931" i="1"/>
  <c r="F932" i="1"/>
  <c r="F933" i="1"/>
  <c r="F934" i="1"/>
  <c r="F935" i="1"/>
  <c r="F936" i="1"/>
  <c r="F937" i="1"/>
  <c r="F938" i="1"/>
  <c r="F939"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850"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6" i="1"/>
  <c r="F827" i="1"/>
  <c r="F828" i="1"/>
  <c r="F829" i="1"/>
  <c r="F830" i="1"/>
  <c r="F831" i="1"/>
  <c r="F832" i="1"/>
  <c r="F833" i="1"/>
  <c r="F834" i="1"/>
  <c r="F835" i="1"/>
  <c r="F836" i="1"/>
  <c r="F837" i="1"/>
  <c r="F838" i="1"/>
  <c r="F839" i="1"/>
  <c r="F840" i="1"/>
  <c r="F841" i="1"/>
  <c r="F842" i="1"/>
  <c r="F843" i="1"/>
  <c r="F925" i="1"/>
  <c r="F755" i="1"/>
  <c r="F710" i="1"/>
  <c r="F711" i="1"/>
  <c r="F712" i="1"/>
  <c r="F713" i="1"/>
  <c r="F714" i="1"/>
  <c r="F715" i="1"/>
  <c r="F716" i="1"/>
  <c r="F717" i="1"/>
  <c r="F718" i="1"/>
  <c r="F719" i="1"/>
  <c r="F720" i="1"/>
  <c r="F721" i="1"/>
  <c r="F722" i="1"/>
  <c r="F723" i="1"/>
  <c r="F724" i="1"/>
  <c r="F725" i="1"/>
  <c r="F726" i="1"/>
  <c r="F727" i="1"/>
  <c r="F728" i="1"/>
  <c r="F729" i="1"/>
  <c r="F730" i="1"/>
  <c r="F731" i="1"/>
  <c r="F732" i="1"/>
  <c r="F733" i="1"/>
  <c r="F709"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676" i="1"/>
  <c r="F647" i="1"/>
  <c r="F648" i="1"/>
  <c r="F649" i="1"/>
  <c r="F650" i="1"/>
  <c r="F651" i="1"/>
  <c r="F652" i="1"/>
  <c r="F653" i="1"/>
  <c r="F654" i="1"/>
  <c r="F655" i="1"/>
  <c r="F656" i="1"/>
  <c r="F657" i="1"/>
  <c r="F658" i="1"/>
  <c r="F660" i="1"/>
  <c r="F661" i="1"/>
  <c r="F662" i="1"/>
  <c r="F663" i="1"/>
  <c r="F664" i="1"/>
  <c r="F665" i="1"/>
  <c r="F666" i="1"/>
  <c r="F667" i="1"/>
  <c r="F668" i="1"/>
  <c r="F669" i="1"/>
  <c r="F646" i="1"/>
  <c r="F616" i="1"/>
  <c r="F617" i="1"/>
  <c r="F618" i="1"/>
  <c r="F619" i="1"/>
  <c r="F620" i="1"/>
  <c r="F621" i="1"/>
  <c r="F622" i="1"/>
  <c r="F623" i="1"/>
  <c r="F624" i="1"/>
  <c r="F625" i="1"/>
  <c r="F626" i="1"/>
  <c r="F627" i="1"/>
  <c r="F628" i="1"/>
  <c r="F629" i="1"/>
  <c r="F630" i="1"/>
  <c r="F631" i="1"/>
  <c r="F632" i="1"/>
  <c r="F633" i="1"/>
  <c r="F634" i="1"/>
  <c r="F635" i="1"/>
  <c r="F615" i="1"/>
  <c r="F581" i="1"/>
  <c r="F563" i="1"/>
  <c r="F564" i="1"/>
  <c r="F565" i="1"/>
  <c r="F566" i="1"/>
  <c r="F567" i="1"/>
  <c r="F568" i="1"/>
  <c r="F569" i="1"/>
  <c r="F570" i="1"/>
  <c r="F571" i="1"/>
  <c r="F572" i="1"/>
  <c r="F562" i="1"/>
  <c r="F536" i="1"/>
  <c r="F537" i="1"/>
  <c r="F538" i="1"/>
  <c r="F539" i="1"/>
  <c r="F540" i="1"/>
  <c r="F541" i="1"/>
  <c r="F542" i="1"/>
  <c r="F543" i="1"/>
  <c r="F544" i="1"/>
  <c r="F545" i="1"/>
  <c r="F546" i="1"/>
  <c r="F547" i="1"/>
  <c r="F548" i="1"/>
  <c r="F549" i="1"/>
  <c r="F550" i="1"/>
  <c r="F551" i="1"/>
  <c r="F552" i="1"/>
  <c r="F553" i="1"/>
  <c r="F554" i="1"/>
  <c r="F555" i="1"/>
  <c r="F535" i="1"/>
  <c r="F506" i="1"/>
  <c r="F507" i="1"/>
  <c r="F508" i="1"/>
  <c r="F509" i="1"/>
  <c r="F510" i="1"/>
  <c r="F511" i="1"/>
  <c r="F512" i="1"/>
  <c r="F513" i="1"/>
  <c r="F514" i="1"/>
  <c r="F515" i="1"/>
  <c r="F516" i="1"/>
  <c r="F517" i="1"/>
  <c r="F518" i="1"/>
  <c r="F519" i="1"/>
  <c r="F520" i="1"/>
  <c r="F521" i="1"/>
  <c r="F522" i="1"/>
  <c r="F523" i="1"/>
  <c r="F524" i="1"/>
  <c r="F525" i="1"/>
  <c r="F526" i="1"/>
  <c r="F527" i="1"/>
  <c r="F528" i="1"/>
  <c r="F505" i="1"/>
  <c r="F920" i="1" l="1"/>
  <c r="F530" i="1"/>
  <c r="F432" i="1" s="1"/>
  <c r="F557" i="1"/>
  <c r="F434" i="1" s="1"/>
  <c r="F574" i="1"/>
  <c r="F436" i="1" s="1"/>
  <c r="F735" i="1"/>
  <c r="F446" i="1" s="1"/>
  <c r="F637" i="1"/>
  <c r="F440" i="1" s="1"/>
  <c r="F704" i="1"/>
  <c r="F444" i="1" s="1"/>
  <c r="F845" i="1"/>
  <c r="D659" i="1"/>
  <c r="F659" i="1" s="1"/>
  <c r="D600" i="1"/>
  <c r="F600" i="1" s="1"/>
  <c r="D583" i="1"/>
  <c r="F583" i="1" s="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E608" i="1" l="1"/>
  <c r="F608" i="1" s="1"/>
  <c r="F610" i="1" s="1"/>
  <c r="F671" i="1"/>
  <c r="F442" i="1" s="1"/>
  <c r="F742" i="1"/>
  <c r="F498" i="1"/>
  <c r="F430" i="1" s="1"/>
  <c r="F746" i="1" l="1"/>
  <c r="F744" i="1"/>
  <c r="F347" i="1"/>
  <c r="F348" i="1"/>
  <c r="F349" i="1"/>
  <c r="F350" i="1"/>
  <c r="F351" i="1"/>
  <c r="F352" i="1"/>
  <c r="F353" i="1"/>
  <c r="F354" i="1"/>
  <c r="F355" i="1"/>
  <c r="F748" i="1" l="1"/>
  <c r="F26" i="1" s="1"/>
  <c r="F438" i="1"/>
  <c r="F448" i="1" s="1"/>
  <c r="F88" i="1"/>
  <c r="F89" i="1"/>
  <c r="F90" i="1"/>
  <c r="F91" i="1"/>
  <c r="F92" i="1"/>
  <c r="F94" i="1"/>
  <c r="F96" i="1"/>
  <c r="F97" i="1"/>
  <c r="F98" i="1"/>
  <c r="F99" i="1"/>
  <c r="F100" i="1"/>
  <c r="F101" i="1"/>
  <c r="F102" i="1"/>
  <c r="F87" i="1"/>
  <c r="F24" i="1" l="1"/>
  <c r="F418" i="1"/>
  <c r="D419" i="1"/>
  <c r="F419" i="1" s="1"/>
  <c r="D417" i="1"/>
  <c r="F417" i="1" s="1"/>
  <c r="F408" i="1"/>
  <c r="F409" i="1"/>
  <c r="F410" i="1"/>
  <c r="F411" i="1"/>
  <c r="F412" i="1"/>
  <c r="F414" i="1"/>
  <c r="D413" i="1"/>
  <c r="F413" i="1" s="1"/>
  <c r="F395" i="1"/>
  <c r="F396" i="1"/>
  <c r="F397" i="1"/>
  <c r="F398" i="1"/>
  <c r="F399" i="1"/>
  <c r="F400" i="1"/>
  <c r="F381" i="1"/>
  <c r="F382" i="1"/>
  <c r="F383" i="1"/>
  <c r="F384" i="1"/>
  <c r="F385" i="1"/>
  <c r="F386" i="1"/>
  <c r="F387" i="1"/>
  <c r="F388" i="1"/>
  <c r="F380" i="1"/>
  <c r="F335" i="1"/>
  <c r="F336" i="1"/>
  <c r="F337" i="1"/>
  <c r="F338" i="1"/>
  <c r="F339" i="1"/>
  <c r="F340" i="1"/>
  <c r="F341" i="1"/>
  <c r="F342" i="1"/>
  <c r="F343" i="1"/>
  <c r="F344" i="1"/>
  <c r="F345" i="1"/>
  <c r="F346" i="1"/>
  <c r="F356" i="1"/>
  <c r="F357" i="1"/>
  <c r="F358" i="1"/>
  <c r="F359" i="1"/>
  <c r="F360" i="1"/>
  <c r="F361" i="1"/>
  <c r="F362" i="1"/>
  <c r="F363" i="1"/>
  <c r="F364" i="1"/>
  <c r="F365" i="1"/>
  <c r="F366" i="1"/>
  <c r="F367" i="1"/>
  <c r="F368" i="1"/>
  <c r="F369" i="1"/>
  <c r="F370" i="1"/>
  <c r="F371" i="1"/>
  <c r="F372" i="1"/>
  <c r="F373" i="1"/>
  <c r="F402" i="1" l="1"/>
  <c r="F390" i="1"/>
  <c r="F291" i="1"/>
  <c r="F292" i="1"/>
  <c r="F293" i="1"/>
  <c r="F294" i="1"/>
  <c r="F295" i="1"/>
  <c r="F296" i="1"/>
  <c r="F297" i="1"/>
  <c r="F298" i="1"/>
  <c r="F301" i="1"/>
  <c r="F303" i="1"/>
  <c r="F305" i="1"/>
  <c r="F306" i="1"/>
  <c r="F307" i="1"/>
  <c r="F309" i="1"/>
  <c r="F310" i="1"/>
  <c r="F311" i="1"/>
  <c r="F312" i="1"/>
  <c r="F313" i="1"/>
  <c r="F314" i="1"/>
  <c r="F315" i="1"/>
  <c r="F316" i="1"/>
  <c r="F317" i="1"/>
  <c r="F318" i="1"/>
  <c r="F319" i="1"/>
  <c r="F320" i="1"/>
  <c r="F321" i="1"/>
  <c r="F322" i="1"/>
  <c r="F323" i="1"/>
  <c r="F324" i="1"/>
  <c r="F325"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D300" i="1" l="1"/>
  <c r="D290" i="1"/>
  <c r="D299" i="1" s="1"/>
  <c r="D302" i="1" l="1"/>
  <c r="F299" i="1"/>
  <c r="D304" i="1"/>
  <c r="F304" i="1" s="1"/>
  <c r="F300" i="1"/>
  <c r="D281" i="1"/>
  <c r="F281" i="1" s="1"/>
  <c r="F214" i="1"/>
  <c r="F215" i="1"/>
  <c r="F216" i="1"/>
  <c r="F217" i="1"/>
  <c r="F218" i="1"/>
  <c r="F219" i="1"/>
  <c r="F212" i="1"/>
  <c r="F213" i="1"/>
  <c r="F204" i="1"/>
  <c r="F199" i="1"/>
  <c r="F201" i="1"/>
  <c r="D200" i="1"/>
  <c r="F200" i="1" s="1"/>
  <c r="D308" i="1" l="1"/>
  <c r="F308" i="1" s="1"/>
  <c r="F302" i="1"/>
  <c r="F211" i="1"/>
  <c r="F221" i="1" l="1"/>
  <c r="F168" i="1" s="1"/>
  <c r="D202" i="1" l="1"/>
  <c r="F202" i="1" s="1"/>
  <c r="F198" i="1"/>
  <c r="F206" i="1" l="1"/>
  <c r="F166" i="1" s="1"/>
  <c r="D191" i="1" l="1"/>
  <c r="F191" i="1" s="1"/>
  <c r="F178" i="1"/>
  <c r="F179" i="1"/>
  <c r="F180" i="1"/>
  <c r="F181" i="1"/>
  <c r="F182" i="1"/>
  <c r="F183" i="1"/>
  <c r="F184" i="1"/>
  <c r="F185" i="1"/>
  <c r="F186" i="1"/>
  <c r="F187" i="1"/>
  <c r="F188" i="1"/>
  <c r="F189" i="1"/>
  <c r="F190" i="1"/>
  <c r="F177" i="1"/>
  <c r="F193" i="1" l="1"/>
  <c r="F164" i="1" s="1"/>
  <c r="F170" i="1" l="1"/>
  <c r="F20" i="1" s="1"/>
  <c r="F421" i="1"/>
  <c r="F416" i="1"/>
  <c r="F415" i="1"/>
  <c r="F407" i="1"/>
  <c r="F423" i="1" l="1"/>
  <c r="F238" i="1" s="1"/>
  <c r="F236" i="1" l="1"/>
  <c r="F234" i="1"/>
  <c r="F334" i="1" l="1"/>
  <c r="F375" i="1" s="1"/>
  <c r="F232" i="1" l="1"/>
  <c r="F290" i="1"/>
  <c r="F327" i="1" s="1"/>
  <c r="F230" i="1" l="1"/>
  <c r="F247" i="1"/>
  <c r="F283" i="1" s="1"/>
  <c r="F228" i="1" l="1"/>
  <c r="F142" i="1"/>
  <c r="F143" i="1"/>
  <c r="F144" i="1"/>
  <c r="F145" i="1"/>
  <c r="F146" i="1"/>
  <c r="F147" i="1"/>
  <c r="F148" i="1"/>
  <c r="F149" i="1"/>
  <c r="F150" i="1"/>
  <c r="F151" i="1"/>
  <c r="F152" i="1"/>
  <c r="F153" i="1"/>
  <c r="F154" i="1"/>
  <c r="F155" i="1"/>
  <c r="F141" i="1"/>
  <c r="F157" i="1" l="1"/>
  <c r="F240" i="1"/>
  <c r="F113" i="1"/>
  <c r="F114" i="1"/>
  <c r="F115" i="1"/>
  <c r="F116" i="1"/>
  <c r="F117" i="1"/>
  <c r="F118" i="1"/>
  <c r="F119" i="1"/>
  <c r="F120" i="1"/>
  <c r="F121" i="1"/>
  <c r="F122" i="1"/>
  <c r="F123" i="1"/>
  <c r="F124" i="1"/>
  <c r="F125" i="1"/>
  <c r="F126" i="1"/>
  <c r="F127" i="1"/>
  <c r="F128" i="1"/>
  <c r="F129" i="1"/>
  <c r="F130" i="1"/>
  <c r="F131" i="1"/>
  <c r="F132" i="1"/>
  <c r="F133" i="1"/>
  <c r="F134" i="1"/>
  <c r="F73" i="1"/>
  <c r="F74" i="1"/>
  <c r="F75" i="1"/>
  <c r="F76" i="1"/>
  <c r="F77" i="1"/>
  <c r="F78" i="1"/>
  <c r="F79" i="1"/>
  <c r="F80" i="1"/>
  <c r="D103" i="1"/>
  <c r="F103" i="1" s="1"/>
  <c r="D95" i="1"/>
  <c r="D93" i="1"/>
  <c r="F93" i="1" s="1"/>
  <c r="F22" i="1" l="1"/>
  <c r="F65" i="1"/>
  <c r="F95" i="1" l="1"/>
  <c r="F105" i="1" s="1"/>
  <c r="F112" i="1"/>
  <c r="F136" i="1" s="1"/>
  <c r="F63" i="1" s="1"/>
  <c r="F72" i="1"/>
  <c r="F82" i="1" s="1"/>
  <c r="F59" i="1" s="1"/>
  <c r="F61" i="1" l="1"/>
  <c r="F67" i="1" s="1"/>
  <c r="F18" i="1" l="1"/>
  <c r="E951" i="1"/>
  <c r="E955" i="1" l="1"/>
  <c r="F955" i="1" s="1"/>
  <c r="F951" i="1"/>
  <c r="E953" i="1"/>
  <c r="F953" i="1" s="1"/>
  <c r="F28" i="1" l="1"/>
  <c r="F30" i="1" l="1"/>
  <c r="F32" i="1" s="1"/>
  <c r="F34" i="1" s="1"/>
</calcChain>
</file>

<file path=xl/sharedStrings.xml><?xml version="1.0" encoding="utf-8"?>
<sst xmlns="http://schemas.openxmlformats.org/spreadsheetml/2006/main" count="1136" uniqueCount="624">
  <si>
    <t>m2</t>
  </si>
  <si>
    <t>1.1</t>
  </si>
  <si>
    <t>1.2</t>
  </si>
  <si>
    <t>1.3</t>
  </si>
  <si>
    <t>2.1</t>
  </si>
  <si>
    <t>m3</t>
  </si>
  <si>
    <t>2.2</t>
  </si>
  <si>
    <t>2.3</t>
  </si>
  <si>
    <t>2.4</t>
  </si>
  <si>
    <t>2.5</t>
  </si>
  <si>
    <t>3.1</t>
  </si>
  <si>
    <t>3.2</t>
  </si>
  <si>
    <t>4.1</t>
  </si>
  <si>
    <t>4.2</t>
  </si>
  <si>
    <t>4.3</t>
  </si>
  <si>
    <t xml:space="preserve"> </t>
  </si>
  <si>
    <t>SKUPAJ OCENJENA VREDNOST BREZ DDV:</t>
  </si>
  <si>
    <t>SKUPAJ OCENJENA VREDNOST Z DDV:</t>
  </si>
  <si>
    <t>m'</t>
  </si>
  <si>
    <t>kos</t>
  </si>
  <si>
    <t>4.4</t>
  </si>
  <si>
    <t>4.5</t>
  </si>
  <si>
    <t>3.3</t>
  </si>
  <si>
    <t>3.4</t>
  </si>
  <si>
    <t>3.5</t>
  </si>
  <si>
    <t>Investitor:</t>
  </si>
  <si>
    <t>Objekt:</t>
  </si>
  <si>
    <t>1.4</t>
  </si>
  <si>
    <t>3.6</t>
  </si>
  <si>
    <t>3.7</t>
  </si>
  <si>
    <t>2.6</t>
  </si>
  <si>
    <t>2.7</t>
  </si>
  <si>
    <t>2.8</t>
  </si>
  <si>
    <t>2.9</t>
  </si>
  <si>
    <t>3.8</t>
  </si>
  <si>
    <t>3.9</t>
  </si>
  <si>
    <t>4.6</t>
  </si>
  <si>
    <t>4.7</t>
  </si>
  <si>
    <t>4.8</t>
  </si>
  <si>
    <t>5.1</t>
  </si>
  <si>
    <t>5.2</t>
  </si>
  <si>
    <t>kpl</t>
  </si>
  <si>
    <t>6.1</t>
  </si>
  <si>
    <t>6.2</t>
  </si>
  <si>
    <t>6.3</t>
  </si>
  <si>
    <t>6.4</t>
  </si>
  <si>
    <t>1.5</t>
  </si>
  <si>
    <t>1.6</t>
  </si>
  <si>
    <t>1.7</t>
  </si>
  <si>
    <t>1.8</t>
  </si>
  <si>
    <t>3.10</t>
  </si>
  <si>
    <t>3.11</t>
  </si>
  <si>
    <t>Strojni izkop humusa v debelini 15 - 20 cm in nakladanje na kamion</t>
  </si>
  <si>
    <t>Strojno in ročno planiranje ter utrjevanje dna širokega izkopa in dna pod objekti kanalizacije (cevi, jaški) z natančnostjo do +/- 2 cm (95% strojno, 5% ročno)</t>
  </si>
  <si>
    <t>Humusiranje območja gradbenih posegov s humusom iz gradbiščne deponije v debelini 15 - 20 cm, vključno s transportom, strojnim in ročnim planiranjem</t>
  </si>
  <si>
    <t>DDV 22%</t>
  </si>
  <si>
    <t>1275 Šmartno pri Litiji</t>
  </si>
  <si>
    <t>Strojni in ročni zarez asfalta debeline do 10 cm</t>
  </si>
  <si>
    <t>Strojno rušenje asfalta v debelini do 10 cm, z direktnim nakladanjem na kamion</t>
  </si>
  <si>
    <t>Izdelava horizontalne hidroizolacije s hladnim premazom (Ibitol 1x) in vroče varjenim bitumenskim trakom (npr. Izotekt V4 2x), s prekrivanjem trakov 10 cm na podložni beton in temelje objekta ter podest (balkon), vključno z vsem materialom, prenosi in pomožnimi deli</t>
  </si>
  <si>
    <t>Izvedba geomehanskih meritev nosilnosti voziščne konstrukcije na vseh plasteh (temeljna tla, tamponsko nasutje, fini planum), vključno z izdajo poročila o primernosti gradbenih konstrukcij skladno s tehnično specifikacijo za javne ceste</t>
  </si>
  <si>
    <t>Doplačilo za izdelavo vodotesnih trajno elastičnih stikov z obstoječim asfaltom</t>
  </si>
  <si>
    <t>Dobava in dovoz kvalitetnega zmrzlinsko odpornega kamnitega drobljenca 0-16 mm za fini planum na lokacijo v skladu s terminskim planom in naročilom asfalterjev</t>
  </si>
  <si>
    <t>Fino planiranje zelenih površin z razbijanjem grud, frezanjem in pripravo tal za setev trave. Zatravitev humusiranih površin z avtohtonimi travnimi vrstami, vključno z dobavo semen, valjanjem posejane površine, zalivanjem in vsemi pomožnimi deli</t>
  </si>
  <si>
    <t>št.</t>
  </si>
  <si>
    <t>Opis del</t>
  </si>
  <si>
    <t>Enota</t>
  </si>
  <si>
    <t>Količina</t>
  </si>
  <si>
    <t>Cena/enoto</t>
  </si>
  <si>
    <t>Znesek [€]</t>
  </si>
  <si>
    <t>OPOMBE:</t>
  </si>
  <si>
    <t>1. Vse cene so projektantske in se lahko razlikujejo od dejanskih!</t>
  </si>
  <si>
    <t>2. V vse postavke je vključena dobava vsega materiala, vsi prevozi, prenosi in pomožna dela!</t>
  </si>
  <si>
    <t>Jure Tomažič, dipl.inž.grad.</t>
  </si>
  <si>
    <t>Jože Poglajen, univ.dipl.inž.grad.</t>
  </si>
  <si>
    <t>1.9</t>
  </si>
  <si>
    <t>1.10</t>
  </si>
  <si>
    <t>1.11</t>
  </si>
  <si>
    <t>OBČINA ŠMARTNO PRI LITIJI</t>
  </si>
  <si>
    <t>Tomazinova ulica 2</t>
  </si>
  <si>
    <t>POŠ KOSTREVNICA</t>
  </si>
  <si>
    <t>Velika Kostrevnica 27</t>
  </si>
  <si>
    <t>I. RUŠITVENA DELA</t>
  </si>
  <si>
    <t>II. ZEMELJSKA DELA</t>
  </si>
  <si>
    <t>III. KANALIZACIJA</t>
  </si>
  <si>
    <t>IV. ZUNANJA UREDITEV</t>
  </si>
  <si>
    <t>Strojno in ročno rušenje obstoječih betonskih jaškov (peskovovi in revizijski jaški) do 0,6 m3, z direktnim nakladanjem na kamion</t>
  </si>
  <si>
    <t>Odvoz ruševin na stalno uradno deponijo gradbenih odpadkov v oddaljenosti do h = 30 km, kompletno z zvračanjem in planiranjem dopeljanega materiala na deponiji ter plačilom deponijske takse (evidenčne liste sproti izdajati investitorju, ki jih hrani do primopredaje objekta). Faktortji razsipa so upoštevani.</t>
  </si>
  <si>
    <t>I. RUŠITVENA DELA SKUPAJ:</t>
  </si>
  <si>
    <t>Izdelava začasne deponije gradbišča dimenzij 10 x 15 m z odrivom humusa na rob dovozom kamnitega drobljenca 0-32 mm v debelini 20 cm ter povrnitev v prvotno stanje po koncu uporabe</t>
  </si>
  <si>
    <t>Strojni in ročni izkop jarkov v terenu III. - V. kategorije za izvedbo kanalizacije, vključno z nakladanjem na kamion (95% strojno, 5% ročno)</t>
  </si>
  <si>
    <t>Odvoz izkopanega humusa in dela zemljine za ponovno zasutje na začasno deponijo v oddaljenosti do h = 1000 m od gradbišča, za humusiranje ob končni ureditvi površin. Faktorji razsipa so upoštevani.</t>
  </si>
  <si>
    <t>Odvoz odvečne izkopane zemljine na stalno uradno deponijo gradbenih odpadkov v oddaljenosti do h = 15 km, kompletno z zvračanjem in planiranjem dopeljanega materiala na deponiji ter plačilom deponijske takse in pridobitvijo evidenčnih listov gradbenih odpadkov, ki se hranijo do primopredaje. Faktorji razsipa so upoštevani.</t>
  </si>
  <si>
    <t>Zasipanje jarkov po izgradnji kanalizacije pod neutrjenimi površinami z izkopano zemljino z začasne gradbiščne deponije, z nakladanjem na kamion, dovozom materiala (do h = 1000 m) in nabijanjem v plasteh po 30 cm (95% strojno, 5% ročno)</t>
  </si>
  <si>
    <t>Dobava, dovoz in vgrajevanje zmrzlinsko odpornega kamnitega drobljenca 0-32 mm v zasip nove kanalizacije pod utrjenimi površinami. Utrjevanje v plasteh po 15-20 cm do predpisane zbitosti Ev2 = 100 MPa ter planiranje z natančnostjo +/- 1,0 cm</t>
  </si>
  <si>
    <t>II. ZEMELJSKA DELA SKUPAJ:</t>
  </si>
  <si>
    <t>Izvedba preboja DN 200 mm v obstoječ AB oporni zid debeline 40 cm oziroma temelj debeline do 100 cm za kanalizacijsko cev DN125 mm</t>
  </si>
  <si>
    <t>3.A / Meteorna kanalizacija</t>
  </si>
  <si>
    <t>Izdelava vtočnega jaška (BC DN500 mm), globine 1,00 m, z LTŽ pokrovom Ø500 mm (B 125 kN), z vodotesnim betonskim dnom. Vključeno fino stičenje vseh stikov s FCM, dobava vsega materiala, vsi prikopi in pomožna dela</t>
  </si>
  <si>
    <t>Izdelava vtočnega jaška (BC DN600 mm), globine 1,00 m, z LTŽ pokrovom Ø600 mm (C 250 kN), z vodotesnim betonskim dnom. Vključeno fino stičenje vseh stikov s FCM, dobava vsega materiala, vsi prikopi in pomožna dela</t>
  </si>
  <si>
    <t>Izdelava kaskadnega jaška (BC DN600 mm), globine 2,50 m, z LTŽ pokrovom Ø600 mm (C 250 kN), z vodotesnim betonskim dnom. Vključeno fino stičenje vseh stikov s FCM, dobava vsega materiala, vsi prikopi in pomožna dela</t>
  </si>
  <si>
    <t>Izdelava revizijskega jaška (BC DN600 mm), globine 1,50 m, z LTŽ pokrovom Ø600 mm (C 250 kN), z vodotesnim betonskim dnom. Vključeno fino stičenje vseh stikov s FCM, dobava vsega materiala, vsi prikopi in pomožna dela</t>
  </si>
  <si>
    <t>Izdelava ponikovalnice (ABC DN1600 mm), globine 2,50 m, z AB krovno ploščo debeline 15 cm in LTŽ pokrovom Ø600 mm (C 250 kN) ter drenažno zasutje s kamnitim sekancem 16-32 mm (poraba cca 12 m3). Vključeno fino stičenje vseh stikov s FCM, dobava vsega materiala, vsi prikopi in pomožna dela</t>
  </si>
  <si>
    <t>Izdelava kanalizacije (PP / PVC SN8 DN200 mm) - dobava, dovoz in vgrajevanje cevi na betonsko podlago in s polnim obbetoniranjem z betonom C16/20 (poraba 0,15 m3/m'), vključno z vsemi priklopi na jaške</t>
  </si>
  <si>
    <t>Izdelava kanalizacije (PP / PVC SN8 DN160 mm) - dobava, dovoz in vgrajevanje cevi na betonsko podlago in s polnim obbetoniranjem z betonom C16/20 (poraba 0,12 m3/m'), vključno z vsemi priklopi na jaške</t>
  </si>
  <si>
    <t>Izdelava kanalizacije (PP / PVC SN4 DN125 mm) - dobava, dovoz in vgrajevanje cevi na betonsko podlago in s polnim obbetoniranjem z betonom C16/20 (poraba 0,10 m3/m'), vključno z vsemi priklopi na jaške</t>
  </si>
  <si>
    <t>3.B / Fekalna kanalizacija</t>
  </si>
  <si>
    <t>Izdelava kaskadnega jaška (BC DN600 mm), globine 1,50 m, s protismradnim LTŽ pokrovom Ø600 mm (C 250 kN), z vodotesnim betonskim dnom. Vključeno fino stičenje vseh stikov s FCM, dobava vsega materiala, vsi prikopi in pomožna dela</t>
  </si>
  <si>
    <t>Izdelava revizijskega jaška (BC DN600 mm), globine 1,00 m, s protismradnim LTŽ pokrovom Ø600 mm (C 250 kN), z vodotesnim betonskim dnom. Vključeno fino stičenje vseh stikov s FCM, dobava vsega materiala, vsi prikopi in pomožna dela</t>
  </si>
  <si>
    <t>III. KANALIZACIJA SKUPAJ:</t>
  </si>
  <si>
    <r>
      <t>Strojna - ročna izdelava finega planuma v debelini 15 cm, v pravilnih prečnih in vzdolžnih sklonih (odvodnjavanje) s komprimiranjem deformacijskega modula E</t>
    </r>
    <r>
      <rPr>
        <vertAlign val="subscript"/>
        <sz val="10"/>
        <rFont val="Arial"/>
        <family val="2"/>
        <charset val="238"/>
      </rPr>
      <t>v2</t>
    </r>
    <r>
      <rPr>
        <sz val="10"/>
        <rFont val="Arial"/>
        <family val="2"/>
        <charset val="238"/>
      </rPr>
      <t xml:space="preserve"> = 100 MPa in natančnostjo +/- 1,0 cm</t>
    </r>
  </si>
  <si>
    <t>Dobava, dovoz in izdelava nosilne obrabno-zaporne vezane plasti iz asfaltne mešanice AC 16 surf B 70/100 A4, v debelini 7 cm in z natančnostjo +/- 0,5 cm</t>
  </si>
  <si>
    <t>Začasna odstranitev okrasnih grmovnic in ostalih zasajenih rastlin, ter ponovna zasaditev po končanih zemeljskih delih</t>
  </si>
  <si>
    <t>IV. ZUNANJA UREDITEV SKUPAJ:</t>
  </si>
  <si>
    <t>Odvoz ruševin in odpadkov na stalno uradno deponijo gradbenih odpadkov v oddaljenosti do h = 30 km, kompletno z zvračanjem in planiranjem dopeljanega materiala na deponiji ter plačilom deponijske takse in pridobitvijo evidenčnih listov gradbenih odpadkov, ki se hranijo do primopredaje. Faktorji razsipa so upoštevani.</t>
  </si>
  <si>
    <t>Posek in odvoz dreves z debli premera 10 do 30 cm, odstranitev vej - strojno in ročno ter odstranitev panjev dreves s premerom debla 10 do 30 cm z odvozom na stalno deponijo na razdaljo do h = 15 km in plačilom deponijske takse</t>
  </si>
  <si>
    <t>A / ZUNANJA UREDITEV</t>
  </si>
  <si>
    <t>A / ZUNANJA UREDITEV SKUPAJ:</t>
  </si>
  <si>
    <t>C / NOTRANJE ADAPTACIJE</t>
  </si>
  <si>
    <t>C / NOTRANJE ADAPTACIJE SKUPAJ:</t>
  </si>
  <si>
    <t>kom</t>
  </si>
  <si>
    <t xml:space="preserve"> - enokrilna polna notranja vrata s podbojem 65x190 cm</t>
  </si>
  <si>
    <t xml:space="preserve"> - dvokrilno okno z okvirjem 250x75 cm</t>
  </si>
  <si>
    <t xml:space="preserve"> - dvokrilna vhodna vrata s podbojem 165x220 cm</t>
  </si>
  <si>
    <t xml:space="preserve"> - enokrilno okno z okvirjem 150x70 cm</t>
  </si>
  <si>
    <t xml:space="preserve"> - enokrilno okno z okvirjem 80x70 cm</t>
  </si>
  <si>
    <t xml:space="preserve"> - enokrilno okno z okvirjem 60x60 cm</t>
  </si>
  <si>
    <t xml:space="preserve"> - enokrilno okno z okvirjem 50x60 cm</t>
  </si>
  <si>
    <t>Začasni premik obstoječe premične opreme v sosednje prostore, da se zagotovi prostor za delo in da se oprema obvaruje poškodb</t>
  </si>
  <si>
    <t>Odstranitev razrez pohištva, ki se ne bo več uporabilo (garderobe, omare, …), vključno z prenosom iz objekta in nakladanjem na kamion</t>
  </si>
  <si>
    <t>Strojno in ročno rušenje obstoječih nosilnih in predelnih opečnih zidov debeline 15-20 cm (z odrezom), vključno s transportom materiala iz stavbe in nakladanjem na kamion</t>
  </si>
  <si>
    <t>Strojno in ročno rušenje obstoječe stenske keramike v kuhinji, vključno s prevozom materiala iz stavbe in nakladanjem na kamion</t>
  </si>
  <si>
    <t>Demontaža lopute z lestvijo za dostop v podstrešje, prenos izven objekta in nakladanje na kamion</t>
  </si>
  <si>
    <t>II. ZIDARSKA IN BETONSKA DELA</t>
  </si>
  <si>
    <t>III. STAVBNO POHIŠTVO IN SUHA MONTAŽA</t>
  </si>
  <si>
    <t>Izravnava in utrditev tal izkopa med temelji</t>
  </si>
  <si>
    <t>OPOMBA:
Pred izvedbo sanacije tlaka je potrebno izvesti vso notranjo kanalizacijo, vodovod in dovode za ogrevanje v objekt. Navedena dela so zajeta v popisu strojnih inštalacij.</t>
  </si>
  <si>
    <t>Struganje in odstranitev poškodovanih notranjih zidnih in stropnih ometov, brušenje in čiščenje podlage</t>
  </si>
  <si>
    <t>Izdelava cementne prevleke debeline do 1 cm, zalikane v fini cementni malti 1:3, s predhodnim emulziranjem podlage na podložni beton, temelje in zidove objekta, z vsem materialom, prenosi in pomožnimi deli:</t>
  </si>
  <si>
    <t xml:space="preserve"> - horizontalni nanos na podložni beton</t>
  </si>
  <si>
    <t xml:space="preserve"> - vertikalni nanos na očiščene temelje in zid do kote končnega tlaka</t>
  </si>
  <si>
    <t>Izdelava vertikalne hidroizolacije s hladnim premazom (Ibitol 1x) in vroče varjenim bitumenskim trakom (npr. Izotekt V4 2x), s prekrivanjem trakov 10 cm na temelje in notranje stene objekta do višine končnega tlaka - izvedba stika s horizontalno HI, vključno z vsem materialom, prenosi in pomožnimi deli</t>
  </si>
  <si>
    <t>Izdelava grobega in finega sanirnega sušilnega ometa (kot npr. KEMA HYDROMENT) v deblini 1-3 cm na zidove in temelje objekta do kote končnega tlaka, vključno s predhodnim čiščenjem in emulziranjem površin</t>
  </si>
  <si>
    <t>2.10</t>
  </si>
  <si>
    <t xml:space="preserve"> - prostoležeči nosilec dolžine 3,20 m</t>
  </si>
  <si>
    <t xml:space="preserve"> - prostoležeči nosilec dolžine 1,90 m</t>
  </si>
  <si>
    <t>2.11</t>
  </si>
  <si>
    <t xml:space="preserve"> - omet zidov</t>
  </si>
  <si>
    <t xml:space="preserve"> - omet stropov</t>
  </si>
  <si>
    <t>Izvedba / krpanje notranjih zidnih in stropnih ometov s sanirnim grobim in finim apnenocementnim ometom v debelini 1-4 cm, vključno s predhodnim čiščenjem in emulziranjem površine:</t>
  </si>
  <si>
    <t>2.12</t>
  </si>
  <si>
    <t>2.13</t>
  </si>
  <si>
    <t>2.14</t>
  </si>
  <si>
    <t>II. ZIDARSKA IN BETONSKA DELA SKUPAJ:</t>
  </si>
  <si>
    <t>3.A / Zunanje stavbno pohištvo</t>
  </si>
  <si>
    <t>3.B / Notranje stavbno pohištvo</t>
  </si>
  <si>
    <t xml:space="preserve"> - vrata dimenzij 80x210 cm</t>
  </si>
  <si>
    <t>Dobava in montaža nove podstrešne lopute dimenzij 80x100 cm z zložljivo ALU lestvijo, loputa je toplotno izolirana in ima vzemt za počasen spust ter kljuko z zaklepom, kompletno z vsem pritrdilnim materialom, pomožnimi deli ter tesnjenem reg</t>
  </si>
  <si>
    <t>3.C / Suhomontažne konstrukcije</t>
  </si>
  <si>
    <t xml:space="preserve"> - enokrilno okno z okvirjem 150x70 cm (peskano steklo)</t>
  </si>
  <si>
    <t xml:space="preserve"> - enokrilno okno z okvirjem 80x70 cm (peskano steklo)</t>
  </si>
  <si>
    <t xml:space="preserve"> - enokrilno okno z okvirjem 60x60 cm (peskano steklo)</t>
  </si>
  <si>
    <t xml:space="preserve"> - enokrilno okno z okvirjem 50x60 cm (peskano steklo)</t>
  </si>
  <si>
    <t>Izdelava in montaža pregradnih sten v sanitarijah iz visoko kakovostnih ''kompakt'' plošč, debeline 12 mm, površinsko obdelanih iz dvojno otrdelih akrilno-poliuretanskih smol, mehansko in vodo odporne, v barvi po izbiri investitorja, komplet z vsem okovjem in pritrdili iz inoxa:</t>
  </si>
  <si>
    <t xml:space="preserve"> - fiksne pregradne stene višine 2,00 m</t>
  </si>
  <si>
    <t xml:space="preserve"> - enokrilna polna vrata dimenzij 80x200 cm, s komplet okovjem, kljuko in zaklepom</t>
  </si>
  <si>
    <t xml:space="preserve"> - fiksna pregrada med pisoarjema dimenzij 40x100 cm, z zaobljenimi prostimi vogali</t>
  </si>
  <si>
    <t>Izdelava in montaža varnostne ograje iz inoxa, višine 1,00 m z vertikalnimi polnili razmaka do 12 cm na špaleto balkonskih vrat, kjer se je rušil balkon</t>
  </si>
  <si>
    <t>III. STAVBNO POHIŠTVO IN SUHA MONTAŽA SKUPAJ:</t>
  </si>
  <si>
    <t>IV. KERAMIČARSKA DELA</t>
  </si>
  <si>
    <t>V. TLAKARSKA DELA</t>
  </si>
  <si>
    <t>VI. SLIKOPLESKARSKA DELA</t>
  </si>
  <si>
    <t>IV. KERAMIČARSKA DELA SKUPAJ:</t>
  </si>
  <si>
    <t xml:space="preserve"> - talna keramika v avli, ploščice 40x40 cm, položene v karo, vključene stenske obrobe višine 10 cm</t>
  </si>
  <si>
    <t xml:space="preserve"> - talna keramika v sanitarijah, ploščice 30x60 cm </t>
  </si>
  <si>
    <t>Dobava, polaganje in fugiranje kvalitetne stenske keramike v cementno lepilo, vključena vsa pomožna dela in material:</t>
  </si>
  <si>
    <t xml:space="preserve"> - talna keramika v kuhinji, ploščice 30x60 cm</t>
  </si>
  <si>
    <t xml:space="preserve"> - stenska keramika v kuhinji, ploščice 50x20 cm, položene do višine 1,60 m</t>
  </si>
  <si>
    <t xml:space="preserve"> - stenska keramika v sanitarijah, ploščice 50x20 cm, položene do višine 2,00 m</t>
  </si>
  <si>
    <t>V. TLAKARSKA DELA SKUPAJ:</t>
  </si>
  <si>
    <t>2x pleskanje notranjih sten in stropov z disperzijskim zidnim beležem, vključno s ščitenjem stavbnega pohištva, opreme in tal, čiščenjemh ter dobavo materiala</t>
  </si>
  <si>
    <t>2x pleskanje sten s kvalitetno pralno barvo do višine 1,50 m v avli in knjižnici, barvni odtenki po izbiri investitorja, vključno z dobavo materiala, ščitenjem stavbnega pohištva in tal ter vsemi pomožnimi deli</t>
  </si>
  <si>
    <t>VI. SLIKOPLESKARSKA DELA SKUPAJ:</t>
  </si>
  <si>
    <t>Vodja projekta:</t>
  </si>
  <si>
    <r>
      <t>Dobava in vgradnja PVC oken v beli barvi, z dvojno termopan zasteklitvijo (U</t>
    </r>
    <r>
      <rPr>
        <vertAlign val="subscript"/>
        <sz val="10"/>
        <rFont val="Arial"/>
        <family val="2"/>
        <charset val="238"/>
      </rPr>
      <t>w</t>
    </r>
    <r>
      <rPr>
        <sz val="10"/>
        <rFont val="Arial"/>
        <family val="2"/>
        <charset val="238"/>
      </rPr>
      <t>=1,2 W/m</t>
    </r>
    <r>
      <rPr>
        <vertAlign val="superscript"/>
        <sz val="10"/>
        <rFont val="Arial"/>
        <family val="2"/>
        <charset val="238"/>
      </rPr>
      <t>2</t>
    </r>
    <r>
      <rPr>
        <sz val="10"/>
        <rFont val="Arial"/>
        <family val="2"/>
        <charset val="238"/>
      </rPr>
      <t>K - celotno okno) z nizko-emisijskim premazom, kombinirano odpiranje v obeh oseh, vključeno vse okovje in kljuka ter ves pomožni in pritrdilni material:</t>
    </r>
  </si>
  <si>
    <t>Dobava in montaža lesenih notranjih enokrilnih vrat s kovinskim podbojem, polno vratno krilo, površinska obdelava v ultrapasu v barvi po želji investitorja, podboji minizirani in prašno lakirani, vključno z okovjem, ključavnico, INOX kljuko in ščiti, podboji se ozemljijo:</t>
  </si>
  <si>
    <t>B / FASADA</t>
  </si>
  <si>
    <t>OPOMBE:
Sanirajo se vsi poškodovani zunanji ometi in odstranijo zunanje police, odstranijo se vsi balkoni.
Izdela se celoten toplotni ovoj zunanjih zidov, vključno s špaletami, vgradijo se nove police. Izdelajo se novi barvni fasadni ometi.</t>
  </si>
  <si>
    <t>B / FASADA SKUPAJ:</t>
  </si>
  <si>
    <t>Strojno in ročno rušenje (z odrezom) ter odstranitev obstoječih balkonov debeline 0,15 do 0,30 m, vključno z odstranitvijo balkonskih ograj in nakladanjem ruševin na kamion:</t>
  </si>
  <si>
    <t xml:space="preserve"> - odstranitev jeklene ograje dolžine na južnem balkonu</t>
  </si>
  <si>
    <t xml:space="preserve"> - odstranitev vseh balkonov</t>
  </si>
  <si>
    <t>Strojno in ročno rušenje vseh obstoječih betonskih gater in obrob s fasade obvezno z odrezom (prepovedano rušenje s pnevmatskim kladivom ali električnim rušilnim kladivom za beton), vključno z nakladanjem ruševin na kamion</t>
  </si>
  <si>
    <t xml:space="preserve"> - odrez betonskih obrob prereza do 0,12x0,12 m</t>
  </si>
  <si>
    <t xml:space="preserve"> - rušenje betonskih gater debeline do 0,15 m</t>
  </si>
  <si>
    <t>Odstranitev lesenega oboja fasade nad vhodoma v objekt, vključno z odstranitvijo podkonstrukcije in nakladanjem na kamion</t>
  </si>
  <si>
    <t>Ročni izkop v terenu do III. kategorije ob obstoječem zunanjem zidu do globine temena temeljev v širini do 0,50 m s čiščenjem in pranjem zidu in temelja. Odlaganje zemljine na rob in zasipanje ter planiranje po končanih fasaderskih delih</t>
  </si>
  <si>
    <t>Struganje, dolbenje in odstranitev poškodovanih zunanjih zidnih ometov, čiščenje in pranje podlage</t>
  </si>
  <si>
    <t>III. FASADERSKA DELA</t>
  </si>
  <si>
    <t>Postavitev (in odstranitev po koncu uporabe) nepremičnih delovnih odrov iz jeklenih cevi in lesenih plohov z zavetrovanjem, po obodu fasade, višina do 9 m za dobo do 60 dni, vključno z lestvami, vse po predpisih o varnosti pri delu (obračun po površini celotne fasade)</t>
  </si>
  <si>
    <t>Izdelava grobega sanirnega sušilnega ometa (kot npr. KEMA HYDROMENT) v deblini 1-3 cm na očiščene zunanje zidove, vključno s predhodnim čiščenjem in emulziranjem površin</t>
  </si>
  <si>
    <t>Izdelava fasade - Lepljenje fasadnih izolacijskih plošč iz mineralne volne debeline 16 cm na zunanje zidove, vključen armirni sloj cementnega lepila z mrežico v debelini 5 mm ter vsi vogalniki, temeljni premaz ter zaključni tankoslojni silikatni fasadni barvni omet (granulacija 2,0 mm, barvni odtenki v skladu s potrjeno barvno študijo), špalete se oblečejo s 3 cm XPS ploščami. Obračun površin po obodu fasade (odprtine se ne odbijajo, špalete se ne obračunavajo posebej)!</t>
  </si>
  <si>
    <t>II. TESARSKA IN ZIDARSKA DELA</t>
  </si>
  <si>
    <t>II. TESARSKA IN ZIDARSKA DELA SKUPAJ:</t>
  </si>
  <si>
    <t>Zazidava odprtin nad vhodoma v šolo z mrežasto opeko debeline 12 cm (porolit) v apnenocementni malti (M10), vključno z dobavo vsega materiala, vsemi prenosi in pomožnimi deli</t>
  </si>
  <si>
    <t>Izdelava fasadnega podstavka - Lepljenje XPS izolacijskih plošč debeline 16 cm na zid tik nad temelji, višina pasu 0,80 m, vključen armirni sloj cementnega lepila z mrežico v debelini 5 mm ter vsi vogalniki, cementno lepilo zaglajeno in 2x pleskano s silikatno fasadno barvo v odtenku po barvni študiji</t>
  </si>
  <si>
    <t>Dobava in vzidava zunanjih okenskih polic - polne masivne police iz tehničnega marmorja v svetlih barvnih odtenkih, debelina polic 3 cm in širina do 35 cm, polica z odkapom, vključno z vsemi prenosi in pomožnimi deli</t>
  </si>
  <si>
    <t>Pleskanje dimnika (2x) s fasadno silikatno barvo v barvnih odtenkih po barvni študiji</t>
  </si>
  <si>
    <t>Obdelava odprtin za zračenje podstrešja v čelnih zidovih, odprtine dimenzij 0,50x0,70 m, dobava in namestitev ALU rozet s protimrčesnimi mrežicami</t>
  </si>
  <si>
    <t>Dobava in namestitev zračnikov DN50 mm v fasado za zračenje lesenih stropnikov, vključno s protimrčesno mrežico</t>
  </si>
  <si>
    <t>III. FASADERSKA DELA SKUPAJ:</t>
  </si>
  <si>
    <t>OPOMBE:
Zamenja se kompletna talna konstrukcija v šoli in tlaki v učilnici 1, preuredijo se sanitarije, kuhinja in knjižnica, zamenja se še nezamenjano stavbno pohištvo. Nad glavnima vhodoma zunaj se namestita lahka montažna nadstreška.</t>
  </si>
  <si>
    <t>Ročno odstranjevanje stavbnega pohištva - vključno z notranjimi policami (zunanje police so predmet fasade), s prenosi iz objekta in nakladanjem na kamion:</t>
  </si>
  <si>
    <t xml:space="preserve"> - enokrilna polna notranja vrata s podbojem 90x210 cm</t>
  </si>
  <si>
    <t xml:space="preserve"> - enokrilna polna vhodna vrata s podbojem 80x200 cm</t>
  </si>
  <si>
    <t xml:space="preserve"> - dvokrilno okno z okvirjem 220x90 cm</t>
  </si>
  <si>
    <t xml:space="preserve"> - enokrilno okno z okvirjem 90x90 cm</t>
  </si>
  <si>
    <t xml:space="preserve"> - enokrilno okno z okvirjem 30x60 cm</t>
  </si>
  <si>
    <t>Strojno in ročno rušenje obstoječih tlakov v pritličju v debelini do 25 cm, vključno z izkopom in planiranjem terena do globine 0,60 m pod gotovim tlakom, s transportom materiala iz stavbe in nakladanjem na kamion:</t>
  </si>
  <si>
    <t xml:space="preserve"> - betonski tlaki v osrednjem delu šole </t>
  </si>
  <si>
    <t xml:space="preserve"> - tlaki s parketom in podložnim betonom v učilnici 2</t>
  </si>
  <si>
    <t>Odstranitev obstoječega parketa, lesenih tlakov in gramoznega zasutja iz učilnice 1, skupaj debelina 12 cm, čiščenje betonske plošče, vključno s transportom materiala iz stavbe in nakladanjem na kamion</t>
  </si>
  <si>
    <t>Izvedba prebojev za strojne inštalacije in notranjo kanalizacijo v obstoječih zidovih in temeljih debeline 0,2 do 0,80 m ter premera prebojev FI70 do FI200 mm</t>
  </si>
  <si>
    <t>Zasip med temelji v debelini do 30 cm - Dobava, dovoz in vgrajevanje zmrzlinsko odpornega kamnitega drobljenca 0-32 mm, utrjevanje v plasteh po 15-20 cm do predpisane zbitosti Ev2 = 80 MPa ter planiranje z natančnostjo +/- 1,0 cm</t>
  </si>
  <si>
    <r>
      <t xml:space="preserve">Izdelava toplotne izolacije tal - Polaganje ekstrudiranega polistirena (XPS) debeline 6 cm na HI, vključno z vsem materialom, prenosi in pomožnimi deli. </t>
    </r>
    <r>
      <rPr>
        <b/>
        <sz val="10"/>
        <rFont val="Arial"/>
        <family val="2"/>
        <charset val="238"/>
      </rPr>
      <t>Sistemske plošče talnega gretja v debelini 3+3 cm so upoštevane pri strojnih inštalacijah!</t>
    </r>
  </si>
  <si>
    <t>Izdelava plavajočega estriha - Dobava, dovoz in vgrajevanje mikroarmiranega betona C16/20 v debelini 5-6 cm, z vsemi prenosi in pomožnimi deli, vključno z vgradnjo ZI traku - pena debeline 10 mm po obodih vseh sten:</t>
  </si>
  <si>
    <t xml:space="preserve"> - estrih 6 cm (+ med sist. ploščami) v osrednjem delu</t>
  </si>
  <si>
    <t xml:space="preserve"> - estrih 5 cm (+ med sist. ploščami) v učilnici 1</t>
  </si>
  <si>
    <t xml:space="preserve"> - estrih 6 cm (+ med sist. ploščami) v učilnici 2</t>
  </si>
  <si>
    <t>Dobava in vzidava jeklenega nosilca HEA160 (S235 JR) na mestu rušenega zidu v sanitarijah, z ležišči na zidu širine 20 cm na vsaki strani, vzidava z neskrčno malto, vključena utrditev ležišč na zidovih z močno cementno malto in izvedbo podpiranja stropa v času od rušitve do vgradnje nosilca:</t>
  </si>
  <si>
    <t>Zidarsko krpanje / popravilo in prilagoditev odprtin (špalet) po odstranitvi stavbnega pohištva - grobi in fini omet z apneno-cementno malto, špalete širine do 25 cm</t>
  </si>
  <si>
    <t>Zidanje opečnih zidov debeline do 20 cm v opečnem modularnem bloku z apnenocementno malto (M10), vključno z dobavo vsega materiala, vsemi prenosi in pomožnimi deli</t>
  </si>
  <si>
    <t>Dobava in vzidava notranjih okenskih polic - polne masivne police iz tehničnega marmorja v svetlih barvnih odtenkih, debelina polic 2,5 cm in širina do 30 cm, polica z odkapom, vključno z vsemi prenosi in pomožnimi deli</t>
  </si>
  <si>
    <r>
      <t>Dobava, dovoz in vgradnja kvalitetnih dvokrilnih toplotno izoliranih vhodnih PVC vrat v beli barvi, z dvojno protivlomno termopan zasteklitvijo (U</t>
    </r>
    <r>
      <rPr>
        <vertAlign val="subscript"/>
        <sz val="10"/>
        <rFont val="Arial"/>
        <family val="2"/>
        <charset val="238"/>
      </rPr>
      <t>f</t>
    </r>
    <r>
      <rPr>
        <sz val="10"/>
        <rFont val="Arial"/>
        <family val="2"/>
        <charset val="238"/>
      </rPr>
      <t>=1,3 W/m</t>
    </r>
    <r>
      <rPr>
        <vertAlign val="superscript"/>
        <sz val="10"/>
        <rFont val="Arial"/>
        <family val="2"/>
        <charset val="238"/>
      </rPr>
      <t>2</t>
    </r>
    <r>
      <rPr>
        <sz val="10"/>
        <rFont val="Arial"/>
        <family val="2"/>
        <charset val="238"/>
      </rPr>
      <t>K - celotna vrata) namesto polnil, svetle dimenzije vrat šxv = (100+60)x220 cm, z odpiranjem navzven, širše krilo mora imeti znotraj ''panik'' kljuko, vključena cilindrična ključavnica in kljuka zunaj, samozapiralo z blokado odpiranja vrat na 90°, komplet vse okovje, ter ves pomožni in pritrdilni material</t>
    </r>
  </si>
  <si>
    <t>Dobava in vgradnja enokrilnih toplotno izoliranih PVC vhodnih vrat svetle odprtine šxv = 800x2000 mm, s cilindrično ključavnico in kljuko, z blokado odpiranja vrat na 90°, v beli barvi, vse okovje ozemljitev ter ves pomožni in pritrdilni material</t>
  </si>
  <si>
    <t xml:space="preserve"> - vrata dimenzij 90x210 cm</t>
  </si>
  <si>
    <t>Izvedba spuščenega stropa iz MK plošč debeline 1,5 cm v avli, s kovinsko cinkano podkonstrukcijo, vključeno bandažiranje, dobava vsega materiala in vsa pomožna dela</t>
  </si>
  <si>
    <t>Dobava, polaganje in fugiranje kvalitetne nedrseče talne keramike na cementno lepilo, vključno z vsem materialom in vsemi pomožnimi deli:</t>
  </si>
  <si>
    <t xml:space="preserve"> - stenska keramika ob umivalnikih v učilnicah, ploščice 50x20 cm, položene do višine 1,60 m</t>
  </si>
  <si>
    <t xml:space="preserve"> - parket v kabinetu</t>
  </si>
  <si>
    <t xml:space="preserve"> - parket v učilnici 1</t>
  </si>
  <si>
    <t xml:space="preserve"> - parket v učilnici 2</t>
  </si>
  <si>
    <t xml:space="preserve"> - stene osrednji del</t>
  </si>
  <si>
    <t xml:space="preserve"> - stropi osrednji del</t>
  </si>
  <si>
    <t>Struganje, brušenje, krpanje in čiščenje notranjih površin sten in stropov, vključno z dobavo vsega materiala in vsemi pomožnimi deli:</t>
  </si>
  <si>
    <t xml:space="preserve"> - stropi učilnic</t>
  </si>
  <si>
    <t xml:space="preserve"> - stene učilnic</t>
  </si>
  <si>
    <t>2x kitanje in 1x brušenje na novo ometanih zidnih in stropnih površin, vključno z dobavo materiala in vsemi pomožnimi deli</t>
  </si>
  <si>
    <t xml:space="preserve"> - stropi osrednji del (v beli barvi)</t>
  </si>
  <si>
    <t xml:space="preserve"> - stene osrednji del (barvni odtenki po izbiri investitorja)</t>
  </si>
  <si>
    <t xml:space="preserve"> - stene učilnic (barvni odtenki po izbiri investitorja)</t>
  </si>
  <si>
    <t xml:space="preserve"> - stropi učilnic (v beli barvi)</t>
  </si>
  <si>
    <t>Litija, februar 2017</t>
  </si>
  <si>
    <t xml:space="preserve">Dobava, dovoz in vgrajevanje mikroarmiranega podložnega betona C25/30 v debelini 10 cm (0,08 - 0,12 m3/m2) na utrjena tla med temelji objekta v površini 149 m2, z vsemi prenosi in pomožnimi deli </t>
  </si>
  <si>
    <t xml:space="preserve"> - 3 delne žaluzije na oknu dimenzij 385x285 cm</t>
  </si>
  <si>
    <t xml:space="preserve"> - 1 delne žaluzije na oknu dimenzij 130x220 cm</t>
  </si>
  <si>
    <t>D / ELEKTRIČNE INŠTALACIJE</t>
  </si>
  <si>
    <t>E / STROJNE INŠTALACIJE</t>
  </si>
  <si>
    <t>Projektanti:</t>
  </si>
  <si>
    <t>Matej Baš, inž.el.</t>
  </si>
  <si>
    <t>Aleksander Višnikar, str.teh.</t>
  </si>
  <si>
    <t>POPIS DEL Z OCENO VREDNOSTI</t>
  </si>
  <si>
    <t>SKUPNA REKAPITULACIJA GRADBENIH, OBRTNIŠKIH IN INŠTALACIJSKIH DEL</t>
  </si>
  <si>
    <t>I. NOV NN DOVOD DO OBJEKTA</t>
  </si>
  <si>
    <t>OPOMBA:
NN dovod se izvede v skladu s projektnimi pogoji in soglasjem za priključitev (točen tip opreme se prilagodi soglasju za priključitev).</t>
  </si>
  <si>
    <t xml:space="preserve">Kabelska prostostoječa priključna merilna omara PS SCHRACK VMZ 002012P (omara in oprema je lahko tudi od drugega proizvajalca, skladno s tipizacijo EL-LJ, komplet z: </t>
  </si>
  <si>
    <t>3f2t števec 5-85A, z notranjo uro kl.2, tip LANDYS GYR ZMF120ACtFs2 + krmilni modul RCM1312-3/3</t>
  </si>
  <si>
    <t>Zbiralčni sistem, kompletno s pritrdilnim materialom in zaščitnimi prekritji</t>
  </si>
  <si>
    <t>VL 00/III + NV 35A</t>
  </si>
  <si>
    <t>VL 00/III + NV 160A + prenapetostni odvodniki razreda 1, tip PROTEC B2S(R) 12,5</t>
  </si>
  <si>
    <t>PVC zaščitna cev</t>
  </si>
  <si>
    <t>m</t>
  </si>
  <si>
    <t>drobni material</t>
  </si>
  <si>
    <t>Zakoličba trase za izkop, skupaj z sodelovanjem pristojnih komunalnih služb in pristojne elektro distribucije.</t>
  </si>
  <si>
    <t>Strojni izkop jarka za polaganje kabelske kanalizacije, globine 0,9m, širine 0,4m, po detajlu, skupaj z vzpostavitvijo v prvotno stanje</t>
  </si>
  <si>
    <t xml:space="preserve">Ročni izkop ob obstoječih komunalnih vodih </t>
  </si>
  <si>
    <t>Zasutje s tamponom in utrjevanje</t>
  </si>
  <si>
    <t>Zasutje z izkopanim materialom in sanacija terena</t>
  </si>
  <si>
    <t>Priklop na obstoječ NN drog, komplet s prenapetostnimi odvodniki razreda A</t>
  </si>
  <si>
    <t>Demontaža obstoječe opreme in priključka v obstoječem objektu ter delna prestavitev v novo omarico</t>
  </si>
  <si>
    <t>Izdelave enocevne kabelske kanalizacije, kompletno z obbetoniranjem, pod utrjenimi površinami, s PVC cevjo premera 110mm</t>
  </si>
  <si>
    <t>Izdelava zunanjega priključka s kablom N-A2XY-J 4x70+1,5RE, ocenjene dolžine 10m</t>
  </si>
  <si>
    <t>Izdelava notranjega priključka s kablom NYY 4x35mm2, v zaščitni PVC cevi premera 50mm</t>
  </si>
  <si>
    <t>Izdelava notranjega priključka s kablom NYY 5x6mm2, v zaščitni PVC cevi premera 50mm</t>
  </si>
  <si>
    <t>1.12</t>
  </si>
  <si>
    <t>Izdelava tipske RAYCHEM kabelske glave, skupaj s priklopom v novi KPMO in na drogu</t>
  </si>
  <si>
    <t>1.13</t>
  </si>
  <si>
    <t>Dobava in polaganje pocinkanega železnega valjanca na globino 0,6m</t>
  </si>
  <si>
    <t>1.14</t>
  </si>
  <si>
    <t>Dobava in polaganje opozorilnega traku</t>
  </si>
  <si>
    <t>1.15</t>
  </si>
  <si>
    <t>Izdelava meritev in merilnih protokolov, vris trase v komunalni kataster</t>
  </si>
  <si>
    <t>1.16</t>
  </si>
  <si>
    <t>Stroški komunalnih organizacij in pristojnega elektro distributerja, za opravljanje nadzora pri opravljanju del</t>
  </si>
  <si>
    <t>1.17</t>
  </si>
  <si>
    <t>Transportni in manipulativni stroški, drobni material</t>
  </si>
  <si>
    <t>1.18</t>
  </si>
  <si>
    <t>Predajna dokumentacija</t>
  </si>
  <si>
    <t>1.19</t>
  </si>
  <si>
    <t>%</t>
  </si>
  <si>
    <t>I. NOV NN DOVOD DO OBJEKTA SKUPAJ:</t>
  </si>
  <si>
    <t>Stikalni blok izdelan iz pločevine, zgornji del skupne dimenzije 600 x 600 x 200 mm, s ključavnico, z montažno ploščo in/ali nosilci opreme, s predalom za načrte, dno omare je zaprto.Stikalni blok je v zaščiti min IP 20, barva RAL7032 za notranjo montažo. TIP: OLN, HIMEL (ali enakovredno)
Kpl 1</t>
  </si>
  <si>
    <t>Ostala nespecificirana spojna in montažna oprema (talilni vložki, nosilci, PVC kanali, PVC zaščita zbiralk, PF vodniki ustreznih premerov in barv za notranje ožičenje, izolirani tulci in ostali spojni in pritrdilni material)
Kpl 1</t>
  </si>
  <si>
    <t>Stikalni blok izdelan iz pločevine, skupne dimenzije 400 x 400 x 150 mm, s ključavnico, z montažno ploščo in/ali nosilci opreme, s predalom za načrte, dno omare je zaprto.Stikalni blok je v zaščiti min IP 20, barva RAL7032 za nadgradno montažo. TIP: OLN, HIMEL (ali enakovredno)
Kpl 1</t>
  </si>
  <si>
    <t>Stikalo n/o, za vklop svetilk, kos 2</t>
  </si>
  <si>
    <t>Ostala nespecificirana spojna in montažna oprema (nosilci, PVC kanali, PVC zaščita zbiralk, PF vodniki ustreznih premerov in barv za notranje ožičenje, izolirani tulci in ostali spojni in pritrdilni material)
Kpl 1</t>
  </si>
  <si>
    <t>Radarski detektor gibanja za vklop svetilk v avli in sanitarijah</t>
  </si>
  <si>
    <t>Varnostna LED svetilka nad vrati, 1h avtonomija</t>
  </si>
  <si>
    <t>Piktogrami pri VS</t>
  </si>
  <si>
    <t>Meritev osvetljenosti in pregled zasilne razsvetljave, izvedba pregleda s strani pooblaščene osebe in izdelava poročila</t>
  </si>
  <si>
    <t>Enofazna ''shuko'' vtičnica s pokrovom, nadometna - 230V, 16A,</t>
  </si>
  <si>
    <t>Trofazna ''shuko'' vtičnica s pokrovom, nadometna - 230V, 32A,</t>
  </si>
  <si>
    <t>Trofazna p/o ali n/o priključnica ali priključek opreme</t>
  </si>
  <si>
    <t>Priključek fiksnih porabnikov, kot so san.TČ, peč, ventilatorji, črpalke, senčila…</t>
  </si>
  <si>
    <t>Priključek toplotne črpalke</t>
  </si>
  <si>
    <r>
      <t>NYY-J 5×35 mm</t>
    </r>
    <r>
      <rPr>
        <vertAlign val="superscript"/>
        <sz val="10"/>
        <rFont val="Arial"/>
        <family val="2"/>
        <charset val="238"/>
      </rPr>
      <t>2</t>
    </r>
  </si>
  <si>
    <r>
      <t>NYY-J 5×10 mm</t>
    </r>
    <r>
      <rPr>
        <vertAlign val="superscript"/>
        <sz val="10"/>
        <rFont val="Arial"/>
        <family val="2"/>
        <charset val="238"/>
      </rPr>
      <t>2</t>
    </r>
  </si>
  <si>
    <r>
      <t>NYY-J 5×4 mm</t>
    </r>
    <r>
      <rPr>
        <vertAlign val="superscript"/>
        <sz val="10"/>
        <rFont val="Arial"/>
        <family val="2"/>
        <charset val="238"/>
      </rPr>
      <t>2</t>
    </r>
  </si>
  <si>
    <r>
      <t>NYM-J 5x2,5 mm</t>
    </r>
    <r>
      <rPr>
        <vertAlign val="superscript"/>
        <sz val="10"/>
        <rFont val="Arial"/>
        <family val="2"/>
        <charset val="238"/>
      </rPr>
      <t>2</t>
    </r>
  </si>
  <si>
    <r>
      <t>NYM-J 3x2,5 mm</t>
    </r>
    <r>
      <rPr>
        <vertAlign val="superscript"/>
        <sz val="10"/>
        <rFont val="Arial"/>
        <family val="2"/>
        <charset val="238"/>
      </rPr>
      <t>2</t>
    </r>
  </si>
  <si>
    <r>
      <t>NYM-J 5x1,5 mm</t>
    </r>
    <r>
      <rPr>
        <vertAlign val="superscript"/>
        <sz val="10"/>
        <rFont val="Arial"/>
        <family val="2"/>
        <charset val="238"/>
      </rPr>
      <t>2</t>
    </r>
  </si>
  <si>
    <r>
      <t>NYM-J 4x1,5 mm</t>
    </r>
    <r>
      <rPr>
        <vertAlign val="superscript"/>
        <sz val="10"/>
        <rFont val="Arial"/>
        <family val="2"/>
        <charset val="238"/>
      </rPr>
      <t>2</t>
    </r>
  </si>
  <si>
    <r>
      <t>NYM-J 3x1,5 mm</t>
    </r>
    <r>
      <rPr>
        <vertAlign val="superscript"/>
        <sz val="10"/>
        <rFont val="Arial"/>
        <family val="2"/>
        <charset val="238"/>
      </rPr>
      <t>2</t>
    </r>
  </si>
  <si>
    <r>
      <t>NYM-J 2x1,5 mm</t>
    </r>
    <r>
      <rPr>
        <vertAlign val="superscript"/>
        <sz val="10"/>
        <rFont val="Arial"/>
        <family val="2"/>
        <charset val="238"/>
      </rPr>
      <t>2</t>
    </r>
  </si>
  <si>
    <t>5.3</t>
  </si>
  <si>
    <t>Vodnik P-Y za izenačevanje potencialov in povezavo kovinskih mas, položen prosto ali uvlečen v predhodno položene instalacijske cevi- ocenjeno</t>
  </si>
  <si>
    <r>
      <t>H07V-K 25 mm</t>
    </r>
    <r>
      <rPr>
        <vertAlign val="superscript"/>
        <sz val="10"/>
        <rFont val="Arial CE"/>
        <family val="2"/>
        <charset val="238"/>
      </rPr>
      <t>2</t>
    </r>
  </si>
  <si>
    <r>
      <t>H07V-K 16 mm</t>
    </r>
    <r>
      <rPr>
        <vertAlign val="superscript"/>
        <sz val="10"/>
        <rFont val="Arial CE"/>
        <family val="2"/>
        <charset val="238"/>
      </rPr>
      <t>2</t>
    </r>
  </si>
  <si>
    <r>
      <t>H07V-K 6 mm</t>
    </r>
    <r>
      <rPr>
        <vertAlign val="superscript"/>
        <sz val="10"/>
        <rFont val="Arial CE"/>
        <family val="2"/>
        <charset val="238"/>
      </rPr>
      <t>2</t>
    </r>
  </si>
  <si>
    <r>
      <t>H07V-K 4 mm</t>
    </r>
    <r>
      <rPr>
        <vertAlign val="superscript"/>
        <sz val="10"/>
        <rFont val="Arial CE"/>
        <family val="2"/>
        <charset val="238"/>
      </rPr>
      <t>2</t>
    </r>
  </si>
  <si>
    <t>5.8</t>
  </si>
  <si>
    <t>Podometne instalacijske doze ustreznih dimenzij - ocenjeno</t>
  </si>
  <si>
    <t>Protipožarna E90 tesnilna mas, ali vrečke za tesnenje prehodov kablov med požarnimi sektorji -ocenjeno</t>
  </si>
  <si>
    <r>
      <t>m</t>
    </r>
    <r>
      <rPr>
        <vertAlign val="superscript"/>
        <sz val="10"/>
        <color indexed="8"/>
        <rFont val="Arial"/>
        <family val="2"/>
        <charset val="238"/>
      </rPr>
      <t>3</t>
    </r>
  </si>
  <si>
    <t>Sodelovanje z drugimi izvajalci, za uskladitev priključkov, skladno z dejansko dobavljenimi tipi opreme</t>
  </si>
  <si>
    <t>RH1 valjanec 30 x 3,5 mm položen v zemljo okrog objekta in temelje</t>
  </si>
  <si>
    <t>Kontaktna sponka KON05</t>
  </si>
  <si>
    <t>Demontaža odvodov po fasadi</t>
  </si>
  <si>
    <t>Ponovna montaža odvodov po končanih fasaderskih delih</t>
  </si>
  <si>
    <t>6.5</t>
  </si>
  <si>
    <t>Izdelava novih odcepov do odvodov</t>
  </si>
  <si>
    <t>Podometna doza za izenačevanje potencialov, komplet s Cu zbiralko in pritrdilnim materialom (sanitarije, lokal)</t>
  </si>
  <si>
    <t>Nadometna doza za izenačevanje potencialov, komplet s Cu zbiralko in pritrdilnim materialom (strojnica, pr. klimata)</t>
  </si>
  <si>
    <t>Vezava zunanje kovinske opreme (stebri, ograje, kandelabri, podstavki opreme, …..) na ozemljitvene izvode skupaj z veznim materialom (vijačenje, varjenje) - ocenjeno</t>
  </si>
  <si>
    <t xml:space="preserve">Zaščita spojev v zemlji z bitumensko maso </t>
  </si>
  <si>
    <t>kg</t>
  </si>
  <si>
    <t>Meritev ozemljitvene upornosti</t>
  </si>
  <si>
    <t>7.1</t>
  </si>
  <si>
    <t>STRUKTURIRAN SISTEM TELEFONSKEGA IN PODATKOVNEGA OMREŽJA</t>
  </si>
  <si>
    <t>Pritrditveni komplet za delilni panel,</t>
  </si>
  <si>
    <t>19" urejevalnik kablov, 1HE,</t>
  </si>
  <si>
    <t>Priključni kabel UTP kat.6, z AMP konektorji RJ45/RJ45, 2m</t>
  </si>
  <si>
    <t>Komunikacijska vtičnica, UTP Cat.6; s samozaporno protiprašno zaščito, komplet z odgovarjajočo dozo za podometno vgradnjo ali parapetni kanal, z nosilnim in okrasnim okvirjem, dvojna. Tip: Bticino Living&amp;Light</t>
  </si>
  <si>
    <t>U/UTP 4x2x24 AWG, kat 6</t>
  </si>
  <si>
    <t>Ozemljitev komunikacijskega vozlišča z ozemljitvenim vodnikom, uvlečenim v instalacijsko cev</t>
  </si>
  <si>
    <r>
      <t>P/F-Y 16mm</t>
    </r>
    <r>
      <rPr>
        <vertAlign val="superscript"/>
        <sz val="10"/>
        <rFont val="Arial"/>
        <family val="2"/>
        <charset val="238"/>
      </rPr>
      <t>2</t>
    </r>
  </si>
  <si>
    <t>Instalacijska plastična gibljiva rebrasta cev, položena podometno v , komplet z razvodnimi dozami in pritrdilnim materialom</t>
  </si>
  <si>
    <t>RBC 16</t>
  </si>
  <si>
    <t>Povezava naprav na položeno, označeno in preizkušeno instalacijo, meritve, naravnava parametrov in spuščanje sistema v pogon</t>
  </si>
  <si>
    <t>Navodila za obratovanje in vzdrževanje, atesti, sistemska garancija proizvajalca, izvod originalnih navodil, navodila za uporabo ter šolanje uporabnika</t>
  </si>
  <si>
    <t>8.1</t>
  </si>
  <si>
    <t>8.2</t>
  </si>
  <si>
    <t>8.3</t>
  </si>
  <si>
    <t>8.6</t>
  </si>
  <si>
    <t>Dobava in polaganje energetske cevi premera 26mm</t>
  </si>
  <si>
    <t>8.7</t>
  </si>
  <si>
    <t>Dobava in polaganje energetske cevi premera 50mm</t>
  </si>
  <si>
    <t>8.8</t>
  </si>
  <si>
    <t>Dobava in polaganje kabla NYM-J-3x2,5mm2</t>
  </si>
  <si>
    <t>8.12</t>
  </si>
  <si>
    <t>Priključevanje kandelabrov</t>
  </si>
  <si>
    <t>8.14</t>
  </si>
  <si>
    <t xml:space="preserve">Dobava in polaganje FeZn 25x4mm, valjanca </t>
  </si>
  <si>
    <t>Izdelava spojev valjanca na kandelabre z varjenjem</t>
  </si>
  <si>
    <t>Izkopi trase za polaganje kablov</t>
  </si>
  <si>
    <t>Izkopi za temelje</t>
  </si>
  <si>
    <t>Sanacija terena</t>
  </si>
  <si>
    <t>Preizkus sistema</t>
  </si>
  <si>
    <t>Kabel tasker RG59B/U</t>
  </si>
  <si>
    <t>Konektiranje kablov z BNC konektorji na obeh straneh</t>
  </si>
  <si>
    <t>Nadometna razvodna doza 100x100mm z vrstnimi sponkami za razvod</t>
  </si>
  <si>
    <t>Vezni in pritrdilni material</t>
  </si>
  <si>
    <t>Montaža opreme na položene instalacije in zaključene kabelske povezave</t>
  </si>
  <si>
    <t xml:space="preserve">Zagon, nastavitve, programiranje in preizkušanje delovanja sistema </t>
  </si>
  <si>
    <t>Predaja sistema in šolanje uporabnika</t>
  </si>
  <si>
    <r>
      <t>Razdelilec</t>
    </r>
    <r>
      <rPr>
        <sz val="10"/>
        <rFont val="Arial"/>
        <family val="2"/>
        <charset val="238"/>
      </rPr>
      <t xml:space="preserve"> =RG</t>
    </r>
    <r>
      <rPr>
        <sz val="10"/>
        <rFont val="Arial CE"/>
        <charset val="238"/>
      </rPr>
      <t xml:space="preserve"> opremljen z opremo po tokovni shemi;</t>
    </r>
  </si>
  <si>
    <r>
      <t>Razdelilec</t>
    </r>
    <r>
      <rPr>
        <sz val="10"/>
        <rFont val="Arial"/>
        <family val="2"/>
        <charset val="238"/>
      </rPr>
      <t xml:space="preserve"> =RK</t>
    </r>
    <r>
      <rPr>
        <sz val="10"/>
        <rFont val="Arial CE"/>
        <charset val="238"/>
      </rPr>
      <t xml:space="preserve"> opremljen z opremo po tokovni shemi;</t>
    </r>
  </si>
  <si>
    <r>
      <t>Razdelilec</t>
    </r>
    <r>
      <rPr>
        <sz val="10"/>
        <rFont val="Arial"/>
        <family val="2"/>
        <charset val="238"/>
      </rPr>
      <t xml:space="preserve"> =RJR</t>
    </r>
    <r>
      <rPr>
        <sz val="10"/>
        <rFont val="Arial CE"/>
        <charset val="238"/>
      </rPr>
      <t xml:space="preserve"> opremljen z opremo po tokovni shemi;</t>
    </r>
  </si>
  <si>
    <r>
      <t>Povezava izpostavljenih in tujih prevodni del objekta z vodnikom za izenačevanje potencialov H07V-K 6mm</t>
    </r>
    <r>
      <rPr>
        <vertAlign val="superscript"/>
        <sz val="10"/>
        <rFont val="Arial"/>
        <family val="2"/>
        <charset val="238"/>
      </rPr>
      <t>2</t>
    </r>
    <r>
      <rPr>
        <sz val="10"/>
        <rFont val="Arial CE"/>
        <charset val="238"/>
      </rPr>
      <t>, komplet z ustreznimi objemkami in pritrdilnim materialom - ocenjenoPovezava izpostavljenih in tujih prevodni del objekta z vodnikom za izenačevanje potencialov H07V-K 6mm</t>
    </r>
    <r>
      <rPr>
        <vertAlign val="superscript"/>
        <sz val="10"/>
        <rFont val="Arial"/>
        <family val="2"/>
        <charset val="238"/>
      </rPr>
      <t>2</t>
    </r>
    <r>
      <rPr>
        <sz val="10"/>
        <rFont val="Arial CE"/>
        <charset val="238"/>
      </rPr>
      <t>, komplet z ustreznimi objemkami in pritrdilnim materialom - ocenjeno</t>
    </r>
  </si>
  <si>
    <t>D / ELEKTRIČNE INŠTALACIJE SKUPAJ:</t>
  </si>
  <si>
    <t>II. STIKALNI BLOKI</t>
  </si>
  <si>
    <t>OPOMBA:
V vse postavke je vključena dobava in montaža vsega materiala</t>
  </si>
  <si>
    <t>Kontaktor 40A 2P, tuljava za 230V AC kot TIP: CX3, Legrand, (ali enakovredno)
Kos 2</t>
  </si>
  <si>
    <t>Tripolni odklopnik, za nazivno napetost 690 V in tok 160 A, prekinitvene moči 25 kA, z zaščitno napravo za zaščito pred kratkim stikom in preobremenitvijo, I&gt;... (0,7-1)*Ir , I&gt;&gt;...5-10*Ir, z varovalčnimi vložki ustrezne velikosti
TIP: NS160N TM160D, Merlin Gerin (ali enakovredno) in 3x enopolni varistorski odvodnik P+N prekinitvene moči 2/8kA, val 8/20us TIP: PRD8 3P TELEMECANIQUE (ali enakovredno)
Kos 1</t>
  </si>
  <si>
    <t>Enopolni bremenski ločilnik, za nazivno napetost 690 V in tok 50 A, prekinitvene moči 10 kA
TIP: I switch :Merlin Gerin (ali enakovredno)
Kos 1</t>
  </si>
  <si>
    <t>Vrstne sponke za montažo na DIN letev 35 mm, za priključek enožilnega vodnika do 0,5-16 mm2, siva TIP: WAGO (ali enakovredno)
Kos 40</t>
  </si>
  <si>
    <t>Enopolni bremenski ločilnik, za nazivno napetost 690 V in tok 25 A, prekinitvene moči 10 kA
TIP: I switch :Merlin Gerin (ali enakovredno)
Kos 1</t>
  </si>
  <si>
    <t>Elektroinstalacijske cevi ustreznih premerov, rebrasta, gibljiva, položena podometno ali v opaž - ocenjeno</t>
  </si>
  <si>
    <t>Priključni panel višine 1HE (delilnik UTP, polno zaseden), z 24 priključki RJ45 Cat.6, možnost barvnega in fizičnega kodiranja, za zaključitev U/UTP kablov, možnost pritrditve stranskega organizatorja</t>
  </si>
  <si>
    <t>Telekomunikacijski instalacijski kabel položen na polico, kanal oz. uvlečen v instalacijsko cev ali parapetni kanal</t>
  </si>
  <si>
    <t>Napajalni kabel PPL 3 x 1,5 mm2 ( NM-J 3x1,5 mm2)</t>
  </si>
  <si>
    <t>Diferenčno tokovno zaščitno stikalo FID, 4P 50A, 30mA, AC Tip: RX3, Legrand, (ali enakovredno);
kpl 1</t>
  </si>
  <si>
    <t>Zunanja HD-SDI kamera 1920 x 1080 , objektiv 2,8-10 , dan/noč, prenos po koax. kablu (SDI) ,IP 67, komplet z napajalnikom 230V, in konzolo za stropno/stensko montažo (HDB-2080MIR) SEA Sežana</t>
  </si>
  <si>
    <t>Digitalni video snemalnik, Ful-HD 1920 x 1080 , 4- kanalni, 1TB disk, arhiviranje na USB-2, Ethernet povezljivost in pregledovanje, softwer za dostop, HDMI in VGA izhod za monitor (HDR 5004 AH 1.0) SEA Sežana</t>
  </si>
  <si>
    <t>HD monitor diagonale 60 cm , vhod HDMI - Ful HD ( 1920 x 1080-Samsung)</t>
  </si>
  <si>
    <t>Avtomatska varovalka Icu=25kA 
TIP: NG125N, Telemecanique, (ali enakovredno);
- 3 fazna C10-40A 3kos
- 1 fazna C10-20A 26kos</t>
  </si>
  <si>
    <t>Avtomatska varovalka Icu=25kA 
TIP: NG125N, Telemecanique, (ali enakovredno);
- 3 fazna C10-40A 1kos
- 1 fazna C10-16A 8kos</t>
  </si>
  <si>
    <t>Avtomatska varovalka Icu=25kA 
TIP: NG125N, Telemecanique, (ali enakovredno);
- 3 fazna C10-40A 1kos
- 1 fazna C10-16A 6kos</t>
  </si>
  <si>
    <t>Vrstne sponke za montažo na DIN letev 35 mm, za priključek enožilnega vodnika do 0,5-4 mm2, siva TIP: WAGO (ali enakovredno)
Kos 15</t>
  </si>
  <si>
    <t>II. STIKALNI BLOKI SKUPAJ:</t>
  </si>
  <si>
    <t>III. RAZSVETLJAVA IN STIKALNA OPREMA</t>
  </si>
  <si>
    <t>III. RAZSVETLJAVA IN STIKALNA OPREMA SKUPAJ:</t>
  </si>
  <si>
    <t>IV. STIKALNA OPREMA IN VTIČNICE</t>
  </si>
  <si>
    <t>IV. STIKALNA OPREMA IN VTIČNICE SKUPAJ:</t>
  </si>
  <si>
    <t>V. INŠTALACIJSKI MATERIAL</t>
  </si>
  <si>
    <t>5.4</t>
  </si>
  <si>
    <t>5.5</t>
  </si>
  <si>
    <t>5.6</t>
  </si>
  <si>
    <t>5.7</t>
  </si>
  <si>
    <t>Kabel s Cu vodniki - 1kV položen pretežno v cevi - ocenjeno:</t>
  </si>
  <si>
    <t>Kabel s Cu vodniki - 0,5kV položen pretežno na kabelske police, delno v cevi - ocenjeno:</t>
  </si>
  <si>
    <t>V. INŠTALACIJSKI MATERIAL SKUPAJ:</t>
  </si>
  <si>
    <t>VI. OZEMLJITEV, STRELOVOD IN IZENAČITEV POTENCIALOV</t>
  </si>
  <si>
    <t>6.6</t>
  </si>
  <si>
    <t>6.7</t>
  </si>
  <si>
    <t>6.8</t>
  </si>
  <si>
    <t>6.9</t>
  </si>
  <si>
    <t>6.10</t>
  </si>
  <si>
    <t>6.11</t>
  </si>
  <si>
    <t>VI. OZEMLJITEV, STRELOVOD IN IZENAČITEV POTENCIALOV SKUPAJ:</t>
  </si>
  <si>
    <t>VII. UNIVERZALNO OŽIČENJE</t>
  </si>
  <si>
    <t>ZAHTEVE za kable:
- Kabli morajo biti Cat 6
- 10 Gbit/s ready (500 MHz)
- Kabli morajo biti tipa LSFROH (Low smoke free of halogen)</t>
  </si>
  <si>
    <t>Izvedene morajo biti meritve vsekega posameznega komunikacijskega priključka. Izvedbena mora biti dokumentacija s priloženimi meritvami iz prejšnje točke. Minimalno 10 let garancije na izvedbo in vgrajen material.</t>
  </si>
  <si>
    <t>7.2</t>
  </si>
  <si>
    <t>7.3</t>
  </si>
  <si>
    <t>7.4</t>
  </si>
  <si>
    <t>7.5</t>
  </si>
  <si>
    <t>7.6</t>
  </si>
  <si>
    <t>7.8</t>
  </si>
  <si>
    <t>7.7</t>
  </si>
  <si>
    <t>7.9</t>
  </si>
  <si>
    <t>7.10</t>
  </si>
  <si>
    <t>7.11</t>
  </si>
  <si>
    <t>VII. UNIVERZALNO OŽIČENJE SKUPAJ:</t>
  </si>
  <si>
    <t>VIII. OSVETLITEV IGRIŠČA</t>
  </si>
  <si>
    <t>8.4</t>
  </si>
  <si>
    <t>8.5</t>
  </si>
  <si>
    <t>8.9</t>
  </si>
  <si>
    <t>8.10</t>
  </si>
  <si>
    <t>8.11</t>
  </si>
  <si>
    <t>8.13</t>
  </si>
  <si>
    <t>Kandelaber 10 m svetle višine, kot TC1150/4, v skladu s SIST EN 40, komplet z ožičenjem in priključnimi sponkami, vroče cinkan, v skladu s SIST EN 1461, z ozemljitveno sponko, z niveliranjem v temelju.</t>
  </si>
  <si>
    <t>Temelj iz betonske cevi premera 1 m, Pred pričetkom del, potrebna potrditev statika o ustreznosti!</t>
  </si>
  <si>
    <t>VIII. OSVETLITEV IGRIŠČA SKUPAJ:</t>
  </si>
  <si>
    <t>IX. VIDEONADZOR</t>
  </si>
  <si>
    <t>9.1</t>
  </si>
  <si>
    <t>9.2</t>
  </si>
  <si>
    <t>9.3</t>
  </si>
  <si>
    <t>9.4</t>
  </si>
  <si>
    <t>9.5</t>
  </si>
  <si>
    <t>9.6</t>
  </si>
  <si>
    <t>9.7</t>
  </si>
  <si>
    <t>9.8</t>
  </si>
  <si>
    <t>9.9</t>
  </si>
  <si>
    <t>9.10</t>
  </si>
  <si>
    <t>9.11</t>
  </si>
  <si>
    <t>9.12</t>
  </si>
  <si>
    <t>9.14</t>
  </si>
  <si>
    <t>IX. VIDEONADZOR SKUPAJ:</t>
  </si>
  <si>
    <r>
      <t>Komunikacijsko vozlišče KV (glavno vozlišče - teh. prostor)</t>
    </r>
    <r>
      <rPr>
        <sz val="10"/>
        <rFont val="Arial CE"/>
        <charset val="238"/>
      </rPr>
      <t xml:space="preserve"> sestavljeno iz 19" prostostoječe omare, višine 24HE, širine 700mm in globine 700mm, s steklenimi sprednjimi vrati, snemljivo zadnjo steno in vertikalnimi organizatorji. </t>
    </r>
  </si>
  <si>
    <t>Montaža kamer, konektiranje, tesnenje prehodov</t>
  </si>
  <si>
    <t>Priklop opreme, zagon, programiranje.</t>
  </si>
  <si>
    <t>F / ZAKLJUČNA IN NEPREDVIDENA DELA</t>
  </si>
  <si>
    <t>E / STROJNE INŠTALACIJE SKUPAJ:</t>
  </si>
  <si>
    <t>I. OGREVANJE</t>
  </si>
  <si>
    <t>II. VODOVOD IN VERTIKALNA KANALIZACIJA</t>
  </si>
  <si>
    <t>III. PREZRAČEVANJE</t>
  </si>
  <si>
    <t xml:space="preserve">Praznjenje ogrevalnega sistema, demontaža obstoječe opreme v kotlovnici in shranjevanje uporabnih elementov za ponovno vgradnjo </t>
  </si>
  <si>
    <t>Demontaža obstoječih radiatorjev, radiatorskih ventilov in cevi (razen cevi za stanovanja) ter odvoz na ustrezno deponijo</t>
  </si>
  <si>
    <t>Bojler za sanitarno vodo, V = 230 l, v kompaktni izvedbi s toplotno črpalko (izvedba z vodenim zrakom), kot npr. LENTHERM TČ-2RZ 230 VZ. Vključno z izdelavo PP razvoda Ø 160 za zajem in izpuh zraka.</t>
  </si>
  <si>
    <t>Obtočna črpalka</t>
  </si>
  <si>
    <t>25-40</t>
  </si>
  <si>
    <t>Obtočna črpalka, elektronska</t>
  </si>
  <si>
    <t>25-60</t>
  </si>
  <si>
    <t>Merilnik porabe toplotne energije ALLMESS (samo montaža - uporaba obstoječih)</t>
  </si>
  <si>
    <t>Tripotna mešalna pipa (elektromotorni pogon se uporabi obstoječ)</t>
  </si>
  <si>
    <t>DN 20</t>
  </si>
  <si>
    <t>Varnostni ventil na vzmet, tlak odpiranja 2,5 bar</t>
  </si>
  <si>
    <t>Ekspanzijska posoda V = 80 l</t>
  </si>
  <si>
    <t>Krogelni ventil</t>
  </si>
  <si>
    <t>DN 25</t>
  </si>
  <si>
    <t>Protipovratni ventil</t>
  </si>
  <si>
    <t>Lovilec nesnage</t>
  </si>
  <si>
    <t>Polnilno praznilna pipa</t>
  </si>
  <si>
    <t>DN 15</t>
  </si>
  <si>
    <t>Termometer 0-120°C</t>
  </si>
  <si>
    <t>Manometer 0-4 bar</t>
  </si>
  <si>
    <t>Bakrena cev, trda, ravna, vključno z vsemi potrebnimi fitingi, spojnim, tesnilnim in montažnim materialom</t>
  </si>
  <si>
    <t>Ø 35</t>
  </si>
  <si>
    <t>Ø 28</t>
  </si>
  <si>
    <t>Ø 22</t>
  </si>
  <si>
    <t>Toplotna izolacija cevi v kotlovnici s cevaki iz sintetičnega kavčuka, deb. 19 mm</t>
  </si>
  <si>
    <t>Panelni kompaktni radiatorji z vgrajenim ventilom in s sredinskim spodnjim priključkom, vključno z nosilci in vijaki za montažo ter odzračevalnimi pipicami</t>
  </si>
  <si>
    <t>21-900/600</t>
  </si>
  <si>
    <t>Priključni H ventil, dvocevni</t>
  </si>
  <si>
    <t>Termostatska glava</t>
  </si>
  <si>
    <t>Večplastne predizolirane cevi Pex-al-Pex za radiatorski razvod v tleh, vključno z vsemi potrebnimi fitingi (press sistem)</t>
  </si>
  <si>
    <t>Ø 25</t>
  </si>
  <si>
    <t>Ø 20</t>
  </si>
  <si>
    <t>Ø 16</t>
  </si>
  <si>
    <t>Razdelilec talnega ogrevanja (12 zank), vključno z indikatorji pretoka.</t>
  </si>
  <si>
    <t>Podometna pločevinasta omarica z vratci za vgradnjo razdelilca talnega ogrevanja</t>
  </si>
  <si>
    <t>Sistemske plošče za talno ogrevanje, skupna debelina 5 cm, za cevi Ø 16</t>
  </si>
  <si>
    <t>Večplastne cevi Pex-al-Pex za talno ogrevanje, vključno s spojkami za priključek na razdelilec (brez spojev v tleh), vključno z dilatacijskimi cevmi med prostori, itd.</t>
  </si>
  <si>
    <t>Polnjenje in odzračevanje ogrevalnega sistema, tlačni preizkus</t>
  </si>
  <si>
    <t>Zaščitna PP cev v tlaku dvorišča za kasnejšo napeljavo cevovoda od toplotne črpalke v kotlovnico</t>
  </si>
  <si>
    <t>Ø 160</t>
  </si>
  <si>
    <t>Elektroinstalacijska dela v zvezi z ogrevanjem in pripravo tople vode do popolne funkcionalnosti (priklop bojlerja oz. toplotne črpalke, dobava in vgradnja nove elektro razdelilne omarice, ponovni priklop obstoječe regulacije BUDERUS R2107M…)</t>
  </si>
  <si>
    <t>Servis obstoječega oljnega gorilnika WEISHAUPT WL 20-A in oljne inštalacije, nastavitev gorilnika na najmanjšo možno moč</t>
  </si>
  <si>
    <t>Čiščenje obstoječega kotla BUDERUS G215, 58 kW in dimniške tuljave</t>
  </si>
  <si>
    <t>Izdelava sheme kotlovnice v zasteklenem okviru, napisne tablice, oznake ogrevalnih krogov, puščice za smeri pretokov, itd.</t>
  </si>
  <si>
    <t>Izdelava utorov in manjših prebojev skozi gradbene konstrukcije, iznos ruševin na deponijo gradbišča</t>
  </si>
  <si>
    <t>Odstranitev obstoječih sanitarnih elementov ter cevnega razvoda in odvoz na ustrezno deponijo (3 x WC, 4 x umivalnik, 2 x pisoar, 2 x bojler, cevi...)</t>
  </si>
  <si>
    <t>Odstranitev, blindiranje oz. odklop vseh obstoječih inštalacij v shrambi 3 (klet), ki so vezane na šolski del. Na vodovodni instalaciji ne puščati nobenih slepih rokavov.</t>
  </si>
  <si>
    <t>Izdelava novega priklopa na dovod hladne vode v kleti, vključno s krogelnim ventilom</t>
  </si>
  <si>
    <t>DN 23</t>
  </si>
  <si>
    <t xml:space="preserve">Vgradnja odštevalnega vodomera za stanovanjski del objekta), vključno s holandci za priključitev </t>
  </si>
  <si>
    <t>Kombinirani povratno varnostni ventil</t>
  </si>
  <si>
    <t>Ekspanzijska posoda za sanitarno vodo V = 8 l</t>
  </si>
  <si>
    <t>Izdelava novega razvoda hladne in tople vode ter cirkulacije s predizoliranimi večpastnimi cevmi Pex-al-Pex in vsemi pripadajočimi fitingi</t>
  </si>
  <si>
    <t>Črpalka za cirkulacijo tople sanitarne vode</t>
  </si>
  <si>
    <t>Kompletno stranišče s talnim iztokom in nadometnim splakovalnim kotličkom ter sedežno desko s pokrovom. Upoštevati srednji cenovni razred. Pred naročilom investitorju pripraviti 3 predloge opreme v tem cenovnem razredu.</t>
  </si>
  <si>
    <t>Kompleten umivalnik s sifonom in stoječo enoročno mešalno baterijo. Upoštevati srednji cenovni razred. Pred naročilom investitorju pripraviti 3 predloge opreme v tem cenovnem razredu.</t>
  </si>
  <si>
    <t>Kompleten stenski pisoar s sifonom. Upoštevati srednji cenovni razred. Pred naročilom investitorju pripraviti 3 predloge opreme v tem cenovnem razredu.</t>
  </si>
  <si>
    <t>Dotočna armatura za pisoarje (splakovanje na pritisk)</t>
  </si>
  <si>
    <t>Kompleten trokadero s talnim iztokom, inox mrežo in stensko enoročno mešalno baterijo</t>
  </si>
  <si>
    <t>Stenska enoročna mešalna baterija za pomivalno korito ter priklop korita na odtok (sifon se dobavi s koritom)</t>
  </si>
  <si>
    <t>Emajliran umivalnik s sifonom (klet)</t>
  </si>
  <si>
    <t>Stenska enoročna mešalna baterija za  montažo na umivalnik v kotlovnici</t>
  </si>
  <si>
    <t>Vrtna pipa s holandcem za priključitev gibljive cevi</t>
  </si>
  <si>
    <t>Ogledalo 60 x 40 cm</t>
  </si>
  <si>
    <t>Drobna sanitarna oprema po izbiri naročnika. Upoštevati srednji cenovni razred. Pred naročilom investitorju pripraviti 3 predloge opreme v tem cenovnem razredu.</t>
  </si>
  <si>
    <t xml:space="preserve"> - držalo za toaletni papir</t>
  </si>
  <si>
    <t xml:space="preserve"> - držalo za papirnate brisače</t>
  </si>
  <si>
    <t xml:space="preserve"> - milnik za tekoče milo</t>
  </si>
  <si>
    <t xml:space="preserve"> - metlica za WC</t>
  </si>
  <si>
    <t xml:space="preserve"> - koš za papirnate brisače</t>
  </si>
  <si>
    <t>PP kanalizacijska in oddušna cev, vključno s fazonskimi kosi, tesnilnim in montažnim materialom</t>
  </si>
  <si>
    <t>Ø 110</t>
  </si>
  <si>
    <t>Ø 75</t>
  </si>
  <si>
    <t>Ø 50</t>
  </si>
  <si>
    <t>PP talni sifon</t>
  </si>
  <si>
    <t>Tlačni preizkus vodovodne inštalacije (12 bar, 2 uri)</t>
  </si>
  <si>
    <t>Dezinfekcija vodovodne inštalacije, vključno z bakteriološko analizo vode</t>
  </si>
  <si>
    <t>Rekuperatorska prezračevalna enota za podatke:</t>
  </si>
  <si>
    <t>Odvodni ventilator za podatke:</t>
  </si>
  <si>
    <t>Vratna rešetka za izenačevanje tlakov med prostori</t>
  </si>
  <si>
    <t xml:space="preserve">425 x 125 </t>
  </si>
  <si>
    <t>PP cev za odvod od nape, vključno s fazonskimi kosi, tesnilnim in montažnim materialom</t>
  </si>
  <si>
    <t>Ø 125</t>
  </si>
  <si>
    <t>Izdelava utorov in manjših prebojev skozi gradbene konstrukcije, vrtanje lukenj v fasadi, iznos ruševin na deponijo gradbišča</t>
  </si>
  <si>
    <t>Fasadna rešetka Ø 150 za zaščito oddušne odprtine</t>
  </si>
  <si>
    <t>OPOMBA:
V cenah je upoštevana dobava in montaža vsega materiala (razen, kjer to ni posebej navedeno), vključen ves pomožni in montažni material.</t>
  </si>
  <si>
    <t>1.20</t>
  </si>
  <si>
    <t>1.21</t>
  </si>
  <si>
    <t>1.22</t>
  </si>
  <si>
    <t>1.23</t>
  </si>
  <si>
    <t>1.24</t>
  </si>
  <si>
    <t>1.25</t>
  </si>
  <si>
    <t>1.26</t>
  </si>
  <si>
    <t>1.27</t>
  </si>
  <si>
    <t>1.28</t>
  </si>
  <si>
    <t>1.29</t>
  </si>
  <si>
    <t>1.30</t>
  </si>
  <si>
    <t>1.31</t>
  </si>
  <si>
    <t>1.32</t>
  </si>
  <si>
    <t>1.33</t>
  </si>
  <si>
    <t>I. OGREVANJE SKUPAJ</t>
  </si>
  <si>
    <t>2.15</t>
  </si>
  <si>
    <t>2.16</t>
  </si>
  <si>
    <t>2.17</t>
  </si>
  <si>
    <t>2.18</t>
  </si>
  <si>
    <t>2.19</t>
  </si>
  <si>
    <t>2.20</t>
  </si>
  <si>
    <t>2.21</t>
  </si>
  <si>
    <t>2.22</t>
  </si>
  <si>
    <t>2.23</t>
  </si>
  <si>
    <t>2.24</t>
  </si>
  <si>
    <t>2.25</t>
  </si>
  <si>
    <t>2.26</t>
  </si>
  <si>
    <t>II. VODOVOD SKUPAJ</t>
  </si>
  <si>
    <t>III. PREZRAČEVANJE SKUPAJ</t>
  </si>
  <si>
    <t>V = 15 - 135 m3/h
Pel = 22 W
Izkoristek rekuperacije = do 90%
Hrup = do 40 dB(A)
Vključno z nadometnim ohišjem in zunanjo zaščitno rešetko (kot. npr. LUNOS NEXXT)</t>
  </si>
  <si>
    <t>V = 15 - 60 m3/h
Pel = 6,2 W
Hrup = do 35 dB(A)
Vključno z nadometnim ohišjem in zunanjo zaščitno rešetko (kot. npr. LUNOS SILVENTO V-EC)</t>
  </si>
  <si>
    <t>F / ZAKLJUČNA IN OSTALA DELA</t>
  </si>
  <si>
    <t>F.1</t>
  </si>
  <si>
    <t>F.2</t>
  </si>
  <si>
    <t>F.3</t>
  </si>
  <si>
    <t>Pospravljanje in čiščenje objekta in gradbišča po končanih delih</t>
  </si>
  <si>
    <t>F.4</t>
  </si>
  <si>
    <t>F.5</t>
  </si>
  <si>
    <t>F / ZAKLJUČNA IN OSTALA DELA SKUPAJ:</t>
  </si>
  <si>
    <t>Izdelava geodetskega posnetka po končanih delih s certifikatom pooblaščenega geodeta za izdelavo PID projekta (vključeno posnetje vseh komunalnih priključkov in internih zemeljskih vodov)</t>
  </si>
  <si>
    <t>Projektantski nadzor med gradnjo - v vrednosti 1,5% celotne investicije</t>
  </si>
  <si>
    <t>Izdelava kompletne projektne dokumentacije izvedenih del - PID za namen uporabe in vzdrževanja objekta (komunalni priključki, gradbeni načrti, električne inštalacije, strojne inštalacije). Vrednost 2,5% celotne investicije</t>
  </si>
  <si>
    <t>Dobava in vgradnja zunanjih kovinskih žaluzij s horizontalnimi lamelami širine vsaj 80 mm (kot npr. Medle), standardna vgradnja z vidno pločevinasto masko v barvi lamel, fiksna profilirana vodila, vijačena v okvir okna, pogon na elektro motor z daljinskim upravljanjem, žaluzije odporne na veter (vetrna cona 1 po SIST EN 1991-1-4), barva svetlo siva:</t>
  </si>
  <si>
    <r>
      <t xml:space="preserve">Izvedba suhomontažnih predelnih sten debeline 15-17 cm, dvostransko dvojne vlagoodporne MK plošče debeline 1,5 cm, kovinska cinkana podkonstrukcija debeline 9 cm in polnilo s trdnimi izolacijskimi ploščami iz mineralne volne, </t>
    </r>
    <r>
      <rPr>
        <b/>
        <sz val="10"/>
        <rFont val="Arial"/>
        <family val="2"/>
        <charset val="238"/>
      </rPr>
      <t>vključene ojačitve za montažo sanitranih elementov</t>
    </r>
    <r>
      <rPr>
        <sz val="10"/>
        <rFont val="Arial"/>
        <family val="2"/>
        <charset val="238"/>
      </rPr>
      <t>, vključeno bandažiranje, vse sidranje, dobava vsega materiala in vsa pomožna dela</t>
    </r>
  </si>
  <si>
    <t>Dobava in polaganje visoko kakovostnega dvoslojnega gotovega hrastovega parketa debeline 14 mm (10+4 mm), dimenzije lamel vsaj 80x600 mm, parket mora biti primeren za talno gretje in obrabno odporen - primeren za javne objekte ter dimenzijsko odporen (spodnje vezane plasti iz gostega lesa - npr. breza, ki je dimenzijsko odporen in toplotno prevoden). Lepljenje s poliuretanskim lepilom, vključeni vsi prenosi, pomožna dela in material:</t>
  </si>
  <si>
    <t>Dobava in pritrditev profiliranih hrastovih zaključnih trikotnih letev 7x3 cm, z lepljenjem in pribijanjem na parket, letve morajo biti 3x lakirane, v enakem laku kot parket, vključen ves pomožni material in pomožna dela</t>
  </si>
  <si>
    <t xml:space="preserve">Enomodulna podometna tipka skupaj z dozo, nosilnim in okrasnim okvirjem po izboru arhitekta za montažo več elementov skupaj - 230V, 16A
kot npr. Bticino Living&amp;Light </t>
  </si>
  <si>
    <t xml:space="preserve">Navadno enomodulno podometno stikalo skupaj z dozo, nosilnim in okrasnim okvirjem po izboru arhitekta za montažo več elementov skupaj - 230V, 16A
kot npr. Bticino Living&amp;Light </t>
  </si>
  <si>
    <t xml:space="preserve">Enofazna ''shuko'' vtičnica podometna z dozo in masko - 230V, 16A,
kot npr. Bticino Light </t>
  </si>
  <si>
    <t>OPOMBA:
Delo na višini, kompletno z najemom odra, izsekavanje utorov za vgradnjo zaščitne cevi in vrtanje prebojev v betonu do premera 40 mm so že vključene v ceno naslednjih postavk.
Električne inštalacije kompaktnih naprav/sistemov, ki imajo prigrajeno svojo elektro omaro, niso zajete v tistem popisu del, so dobave in montaže dobavitelja posamezne naprave / sistema (kot npr. klimati, toplotne črpalke, strojne naprave v strojnici, ...)</t>
  </si>
  <si>
    <t>Nespecificirani drobni, spojni in montažni material, kabelske in druge oznake, ter napisne plošče (5%)</t>
  </si>
  <si>
    <t>Zaščitna cev Ø16 od razdelilca talnega ogrevanja do posameznih prostorov, vključno s podometnimi dozami (za morebitno kasnejšo vgradnjo prostorskih termostatov)</t>
  </si>
  <si>
    <t>Izdelava in montaža lahkega nadstreška nad glavnimi vhodnimi vrati v objekt:
- osna širina 1,95 m (3 polja po 0,65 m osno)
- dolžina 1,15 m od nosilnega zidu (99 cm izven fasade)
- 4x konzola iz inox cevi 60x100x4 mm varjena na vertikalno cevi enakih dimenzij višine 600 mm
- konzole dvotočkovno vijačene preko zidu, na nasprotni strani inox podložne plošče (150x150x8 mm) potopljene v omet
- 2x inox vijaka M12 (nosilnost 5.8) na konzolo
- kritina nadstreškov je lepljeno kaljeno steklo debeline 10 mm, vijačeno na konzole, stiki so zatesnjeni s trajno elastično maso
- zagotoviti padec vsaj 1% stran od fasade objekta
- inox konstrukcijo ozemljiti
Vključena vsa pomožna dela in material. Konstrukcijo izvesti pred fasado, zasteklitev po fasadi.</t>
  </si>
  <si>
    <t xml:space="preserve">Zunanja prostostoječa PVC omarica, lokacija ob igrišču, ročni vklop in izklop luči pod ključem, dvojna vrata, s ključavnico za vgradnjo stikalne opreme v zgornjem delu in vtičnic v spodnjem delu, IP40 Kpl 1 </t>
  </si>
  <si>
    <t>Stropna dekorativna LED svetilka v avli (kot npr. LED ETEA D 990 lm, 15 W)</t>
  </si>
  <si>
    <t>Stropna dekorativna LED svetilka v avli (kot npr. LED ETEA D 990 lm, 15 W), z vgrajenim modulom, 1h</t>
  </si>
  <si>
    <t>Stropna dekorativna LED svetilka v sanitarijah (kot npr. LED ETEA D 990 lm, 15 W)</t>
  </si>
  <si>
    <t>Stenski LED reflektor z IR senzorjem, LED 15 W</t>
  </si>
  <si>
    <t>Nadgradna svetilka v strojnici, LED 15 W</t>
  </si>
  <si>
    <t>Dobava in montaža zunanje LED svetilke moči 190 W, 19350 lm (kot npr. LUMENIA ELUM 96.190.110 class II + zaščita SPD 20 kW)</t>
  </si>
  <si>
    <t>Razna manjša nepredvidena dela, katera se izvedejo po predhodnem pismenem naročilu investitorja ali nadzora - 7,0% od vseh del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</si>
</sst>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SIT &quot;#,##0\ ;&quot;(SIT &quot;#,##0\)"/>
    <numFmt numFmtId="165" formatCode="#,##0.00&quot;    &quot;;\-#,##0.00&quot;    &quot;;&quot; -&quot;#&quot;    &quot;;@\ "/>
    <numFmt numFmtId="166" formatCode="General\."/>
    <numFmt numFmtId="167" formatCode="0.000"/>
  </numFmts>
  <fonts count="25">
    <font>
      <sz val="10"/>
      <name val="Arial CE"/>
      <charset val="238"/>
    </font>
    <font>
      <sz val="8"/>
      <name val="Arial CE"/>
      <charset val="238"/>
    </font>
    <font>
      <sz val="10"/>
      <name val="Arial"/>
      <family val="2"/>
      <charset val="238"/>
    </font>
    <font>
      <b/>
      <sz val="10"/>
      <name val="Arial"/>
      <family val="2"/>
      <charset val="238"/>
    </font>
    <font>
      <b/>
      <sz val="12"/>
      <name val="Arial"/>
      <family val="2"/>
      <charset val="238"/>
    </font>
    <font>
      <b/>
      <u/>
      <sz val="10"/>
      <name val="Arial"/>
      <family val="2"/>
      <charset val="238"/>
    </font>
    <font>
      <sz val="12"/>
      <name val="Arial"/>
      <family val="2"/>
      <charset val="238"/>
    </font>
    <font>
      <u/>
      <sz val="10"/>
      <name val="Arial"/>
      <family val="2"/>
      <charset val="238"/>
    </font>
    <font>
      <b/>
      <sz val="11"/>
      <name val="Arial"/>
      <family val="2"/>
      <charset val="238"/>
    </font>
    <font>
      <sz val="10"/>
      <color rgb="FFFF0000"/>
      <name val="Arial"/>
      <family val="2"/>
      <charset val="238"/>
    </font>
    <font>
      <vertAlign val="superscript"/>
      <sz val="10"/>
      <name val="Arial"/>
      <family val="2"/>
      <charset val="238"/>
    </font>
    <font>
      <b/>
      <sz val="10"/>
      <color rgb="FFFF0000"/>
      <name val="Arial"/>
      <family val="2"/>
      <charset val="238"/>
    </font>
    <font>
      <vertAlign val="subscript"/>
      <sz val="10"/>
      <name val="Arial"/>
      <family val="2"/>
      <charset val="238"/>
    </font>
    <font>
      <sz val="10"/>
      <name val="Arial CE"/>
      <charset val="238"/>
    </font>
    <font>
      <sz val="10"/>
      <name val="Mangal"/>
      <family val="2"/>
      <charset val="238"/>
    </font>
    <font>
      <sz val="11"/>
      <color indexed="16"/>
      <name val="Arial CE"/>
      <family val="2"/>
      <charset val="238"/>
    </font>
    <font>
      <sz val="11"/>
      <name val="Arial CE"/>
      <family val="2"/>
      <charset val="238"/>
    </font>
    <font>
      <sz val="10"/>
      <name val="Arial CE"/>
      <family val="2"/>
      <charset val="238"/>
    </font>
    <font>
      <sz val="12"/>
      <name val="Courier New"/>
      <family val="3"/>
      <charset val="238"/>
    </font>
    <font>
      <sz val="10"/>
      <color indexed="16"/>
      <name val="Arial CE"/>
      <family val="2"/>
      <charset val="238"/>
    </font>
    <font>
      <sz val="11"/>
      <name val="Arial Narrow CE"/>
      <family val="2"/>
      <charset val="238"/>
    </font>
    <font>
      <vertAlign val="superscript"/>
      <sz val="10"/>
      <name val="Arial CE"/>
      <family val="2"/>
      <charset val="238"/>
    </font>
    <font>
      <vertAlign val="superscript"/>
      <sz val="10"/>
      <color indexed="8"/>
      <name val="Arial"/>
      <family val="2"/>
      <charset val="238"/>
    </font>
    <font>
      <sz val="11"/>
      <color indexed="8"/>
      <name val="Calibri"/>
      <family val="2"/>
      <charset val="238"/>
    </font>
    <font>
      <sz val="11"/>
      <name val="Arial"/>
      <family val="2"/>
      <charset val="238"/>
    </font>
  </fonts>
  <fills count="3">
    <fill>
      <patternFill patternType="none"/>
    </fill>
    <fill>
      <patternFill patternType="gray125"/>
    </fill>
    <fill>
      <patternFill patternType="solid">
        <fgColor indexed="9"/>
        <bgColor indexed="26"/>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3">
    <xf numFmtId="0" fontId="0" fillId="0" borderId="0"/>
    <xf numFmtId="164" fontId="18" fillId="0" borderId="0"/>
    <xf numFmtId="164" fontId="18" fillId="0" borderId="0"/>
    <xf numFmtId="0" fontId="20"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0" fontId="23" fillId="0" borderId="0"/>
    <xf numFmtId="165" fontId="14" fillId="0" borderId="0" applyFill="0" applyBorder="0" applyAlignment="0" applyProtection="0"/>
    <xf numFmtId="0" fontId="2" fillId="0" borderId="0"/>
    <xf numFmtId="0" fontId="23" fillId="0" borderId="0"/>
    <xf numFmtId="0" fontId="23" fillId="0" borderId="0"/>
    <xf numFmtId="0" fontId="23" fillId="0" borderId="0"/>
    <xf numFmtId="164" fontId="18" fillId="0" borderId="0"/>
    <xf numFmtId="9" fontId="13" fillId="0" borderId="0" applyFont="0" applyFill="0" applyBorder="0" applyAlignment="0" applyProtection="0"/>
  </cellStyleXfs>
  <cellXfs count="170">
    <xf numFmtId="0" fontId="0" fillId="0" borderId="0" xfId="0"/>
    <xf numFmtId="49" fontId="2" fillId="0" borderId="0" xfId="0" applyNumberFormat="1" applyFont="1" applyAlignment="1" applyProtection="1">
      <alignment horizontal="left" vertical="top"/>
    </xf>
    <xf numFmtId="0" fontId="7" fillId="0" borderId="1" xfId="0" applyFont="1" applyBorder="1" applyAlignment="1" applyProtection="1">
      <alignment horizontal="left" vertical="top"/>
    </xf>
    <xf numFmtId="0" fontId="2" fillId="0" borderId="0" xfId="0" applyFont="1" applyAlignment="1" applyProtection="1">
      <alignment horizontal="center"/>
    </xf>
    <xf numFmtId="4" fontId="2" fillId="0" borderId="0" xfId="0" applyNumberFormat="1" applyFont="1" applyAlignment="1" applyProtection="1">
      <alignment vertical="center"/>
    </xf>
    <xf numFmtId="0" fontId="2" fillId="0" borderId="0" xfId="0" applyFont="1" applyAlignment="1" applyProtection="1">
      <alignment vertical="center"/>
    </xf>
    <xf numFmtId="0" fontId="3" fillId="0" borderId="2" xfId="0" applyFont="1" applyBorder="1" applyAlignment="1" applyProtection="1">
      <alignment horizontal="left" vertical="top"/>
    </xf>
    <xf numFmtId="4" fontId="2" fillId="0" borderId="0" xfId="0" applyNumberFormat="1" applyFont="1" applyAlignment="1" applyProtection="1">
      <alignment horizontal="left" vertical="center"/>
    </xf>
    <xf numFmtId="0" fontId="3" fillId="0" borderId="3" xfId="0" applyFont="1" applyBorder="1" applyAlignment="1" applyProtection="1">
      <alignment horizontal="left" vertical="top"/>
    </xf>
    <xf numFmtId="0" fontId="2" fillId="0" borderId="0" xfId="0" applyFont="1" applyAlignment="1" applyProtection="1">
      <alignment horizontal="left" vertical="top" wrapText="1"/>
    </xf>
    <xf numFmtId="0" fontId="3"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4" fillId="0" borderId="0" xfId="0" applyFont="1" applyBorder="1" applyAlignment="1" applyProtection="1">
      <alignment horizontal="left" vertical="top"/>
    </xf>
    <xf numFmtId="0" fontId="4" fillId="0" borderId="0" xfId="0" applyFont="1" applyBorder="1" applyAlignment="1" applyProtection="1">
      <alignment horizontal="center"/>
    </xf>
    <xf numFmtId="0" fontId="4" fillId="0" borderId="0" xfId="0" applyFont="1" applyBorder="1" applyAlignment="1" applyProtection="1">
      <alignment horizontal="center" vertical="center"/>
    </xf>
    <xf numFmtId="0" fontId="3" fillId="0" borderId="6" xfId="0" applyFont="1" applyBorder="1" applyAlignment="1" applyProtection="1">
      <alignment horizontal="left" vertical="top"/>
    </xf>
    <xf numFmtId="0" fontId="3" fillId="0" borderId="0" xfId="0" applyFont="1" applyBorder="1" applyAlignment="1" applyProtection="1">
      <alignment horizontal="center"/>
    </xf>
    <xf numFmtId="4" fontId="3" fillId="0" borderId="0" xfId="0" applyNumberFormat="1" applyFont="1" applyBorder="1" applyAlignment="1" applyProtection="1">
      <alignment vertical="center"/>
    </xf>
    <xf numFmtId="4" fontId="3" fillId="0" borderId="7" xfId="0" applyNumberFormat="1" applyFont="1" applyBorder="1" applyAlignment="1" applyProtection="1">
      <alignment vertical="center"/>
    </xf>
    <xf numFmtId="0" fontId="3" fillId="0" borderId="4" xfId="0" applyFont="1" applyBorder="1" applyAlignment="1" applyProtection="1">
      <alignment horizontal="center"/>
    </xf>
    <xf numFmtId="4" fontId="3" fillId="0" borderId="4" xfId="0" applyNumberFormat="1" applyFont="1" applyBorder="1" applyAlignment="1" applyProtection="1">
      <alignment vertical="center"/>
    </xf>
    <xf numFmtId="4" fontId="3" fillId="0" borderId="9" xfId="0" applyNumberFormat="1" applyFont="1" applyBorder="1" applyAlignment="1" applyProtection="1">
      <alignment vertical="center"/>
    </xf>
    <xf numFmtId="0" fontId="3" fillId="0" borderId="5" xfId="0" applyFont="1" applyBorder="1" applyAlignment="1" applyProtection="1">
      <alignment horizontal="center"/>
    </xf>
    <xf numFmtId="4" fontId="3" fillId="0" borderId="5" xfId="0" applyNumberFormat="1" applyFont="1" applyBorder="1" applyAlignment="1" applyProtection="1">
      <alignment vertical="center"/>
    </xf>
    <xf numFmtId="4" fontId="3" fillId="0" borderId="11" xfId="0" applyNumberFormat="1" applyFont="1" applyBorder="1" applyAlignment="1" applyProtection="1">
      <alignment vertical="center"/>
    </xf>
    <xf numFmtId="0" fontId="3" fillId="0" borderId="0" xfId="0" applyFont="1" applyAlignment="1" applyProtection="1">
      <alignment horizontal="left" vertical="top" wrapText="1"/>
    </xf>
    <xf numFmtId="0" fontId="2" fillId="0" borderId="0" xfId="0" applyNumberFormat="1" applyFont="1" applyAlignment="1" applyProtection="1">
      <alignment horizontal="left" vertical="top" wrapText="1"/>
    </xf>
    <xf numFmtId="4" fontId="2" fillId="0" borderId="0" xfId="0" applyNumberFormat="1" applyFont="1" applyAlignment="1" applyProtection="1">
      <alignment horizontal="right"/>
    </xf>
    <xf numFmtId="49" fontId="2" fillId="0" borderId="18" xfId="0" applyNumberFormat="1" applyFont="1" applyBorder="1" applyAlignment="1" applyProtection="1">
      <alignment horizontal="left" vertical="top"/>
    </xf>
    <xf numFmtId="0" fontId="2" fillId="0" borderId="18" xfId="0" applyFont="1" applyBorder="1" applyAlignment="1" applyProtection="1">
      <alignment horizontal="center" vertical="top"/>
    </xf>
    <xf numFmtId="0" fontId="2" fillId="0" borderId="18" xfId="0" applyFont="1" applyBorder="1" applyAlignment="1" applyProtection="1">
      <alignment horizontal="center"/>
    </xf>
    <xf numFmtId="4" fontId="2" fillId="0" borderId="18" xfId="0" applyNumberFormat="1" applyFont="1" applyBorder="1" applyAlignment="1" applyProtection="1">
      <alignment horizontal="center"/>
    </xf>
    <xf numFmtId="4" fontId="2" fillId="0" borderId="18" xfId="0" applyNumberFormat="1" applyFont="1" applyBorder="1" applyAlignment="1" applyProtection="1">
      <alignment horizontal="center" vertical="center"/>
    </xf>
    <xf numFmtId="0" fontId="2" fillId="0" borderId="0" xfId="0" applyFont="1" applyAlignment="1" applyProtection="1">
      <alignment horizontal="left" vertical="top"/>
    </xf>
    <xf numFmtId="0" fontId="4" fillId="0" borderId="15" xfId="0" applyFont="1" applyBorder="1" applyAlignment="1" applyProtection="1">
      <alignment horizontal="left" vertical="top" wrapText="1"/>
    </xf>
    <xf numFmtId="0" fontId="6" fillId="0" borderId="16" xfId="0" applyFont="1" applyBorder="1" applyAlignment="1" applyProtection="1">
      <alignment horizontal="center"/>
    </xf>
    <xf numFmtId="4" fontId="6" fillId="0" borderId="16" xfId="0" applyNumberFormat="1" applyFont="1" applyBorder="1" applyAlignment="1" applyProtection="1">
      <alignment horizontal="right"/>
    </xf>
    <xf numFmtId="4" fontId="6" fillId="0" borderId="17" xfId="0" applyNumberFormat="1" applyFont="1" applyBorder="1" applyAlignment="1" applyProtection="1">
      <alignment horizontal="right"/>
    </xf>
    <xf numFmtId="0" fontId="5" fillId="0" borderId="8" xfId="0" applyFont="1" applyBorder="1" applyAlignment="1" applyProtection="1">
      <alignment horizontal="left" vertical="top"/>
    </xf>
    <xf numFmtId="0" fontId="2" fillId="0" borderId="4" xfId="0" applyFont="1" applyBorder="1" applyAlignment="1" applyProtection="1">
      <alignment horizontal="center"/>
    </xf>
    <xf numFmtId="4" fontId="2" fillId="0" borderId="4" xfId="0" applyNumberFormat="1" applyFont="1" applyBorder="1" applyAlignment="1" applyProtection="1">
      <alignment vertical="center"/>
    </xf>
    <xf numFmtId="4" fontId="2" fillId="0" borderId="9" xfId="0" applyNumberFormat="1" applyFont="1" applyBorder="1" applyAlignment="1" applyProtection="1">
      <alignment vertical="center"/>
    </xf>
    <xf numFmtId="0" fontId="2" fillId="0" borderId="6" xfId="0" applyFont="1" applyBorder="1" applyAlignment="1" applyProtection="1">
      <alignment horizontal="left" vertical="top"/>
    </xf>
    <xf numFmtId="0" fontId="2" fillId="0" borderId="0" xfId="0" applyFont="1" applyBorder="1" applyAlignment="1" applyProtection="1">
      <alignment horizontal="center"/>
    </xf>
    <xf numFmtId="4" fontId="2" fillId="0" borderId="0" xfId="0" applyNumberFormat="1" applyFont="1" applyBorder="1" applyAlignment="1" applyProtection="1">
      <alignment vertical="center"/>
    </xf>
    <xf numFmtId="4" fontId="2" fillId="0" borderId="7" xfId="0" applyNumberFormat="1" applyFont="1" applyBorder="1" applyAlignment="1" applyProtection="1">
      <alignment vertical="center"/>
    </xf>
    <xf numFmtId="0" fontId="2" fillId="0" borderId="10" xfId="0" applyFont="1" applyBorder="1" applyAlignment="1" applyProtection="1">
      <alignment horizontal="left" vertical="top"/>
    </xf>
    <xf numFmtId="0" fontId="2" fillId="0" borderId="5" xfId="0" applyFont="1" applyBorder="1" applyAlignment="1" applyProtection="1">
      <alignment horizontal="center"/>
    </xf>
    <xf numFmtId="4" fontId="2" fillId="0" borderId="5" xfId="0" applyNumberFormat="1" applyFont="1" applyBorder="1" applyAlignment="1" applyProtection="1">
      <alignment vertical="center"/>
    </xf>
    <xf numFmtId="4" fontId="2" fillId="0" borderId="11" xfId="0" applyNumberFormat="1" applyFont="1" applyBorder="1" applyAlignment="1" applyProtection="1">
      <alignment vertical="center"/>
    </xf>
    <xf numFmtId="0" fontId="3" fillId="0" borderId="12" xfId="0" applyFont="1" applyBorder="1" applyAlignment="1" applyProtection="1">
      <alignment horizontal="left" vertical="top"/>
    </xf>
    <xf numFmtId="0" fontId="3" fillId="0" borderId="13" xfId="0" applyFont="1" applyBorder="1" applyAlignment="1" applyProtection="1">
      <alignment horizontal="center"/>
    </xf>
    <xf numFmtId="4" fontId="3" fillId="0" borderId="13" xfId="0" applyNumberFormat="1" applyFont="1" applyBorder="1" applyAlignment="1" applyProtection="1">
      <alignment vertical="center"/>
    </xf>
    <xf numFmtId="4" fontId="3" fillId="0" borderId="14" xfId="0" applyNumberFormat="1" applyFont="1" applyBorder="1" applyAlignment="1" applyProtection="1">
      <alignment vertical="center"/>
    </xf>
    <xf numFmtId="0" fontId="2" fillId="0" borderId="0" xfId="0" applyFont="1" applyBorder="1" applyAlignment="1" applyProtection="1">
      <alignment horizontal="left" vertical="top" wrapText="1"/>
    </xf>
    <xf numFmtId="4" fontId="2" fillId="0" borderId="0" xfId="0" applyNumberFormat="1" applyFont="1" applyBorder="1" applyAlignment="1" applyProtection="1">
      <alignment horizontal="right"/>
    </xf>
    <xf numFmtId="0" fontId="5" fillId="0" borderId="0" xfId="0" applyFont="1" applyBorder="1" applyAlignment="1" applyProtection="1">
      <alignment horizontal="left" vertical="top" wrapText="1"/>
    </xf>
    <xf numFmtId="4" fontId="3" fillId="0" borderId="0" xfId="0" applyNumberFormat="1" applyFont="1" applyBorder="1" applyAlignment="1" applyProtection="1">
      <alignment horizontal="right"/>
    </xf>
    <xf numFmtId="0" fontId="2" fillId="0" borderId="0" xfId="0" applyNumberFormat="1" applyFont="1" applyBorder="1" applyAlignment="1" applyProtection="1">
      <alignment horizontal="left" vertical="top" wrapText="1"/>
    </xf>
    <xf numFmtId="4" fontId="2" fillId="0" borderId="0" xfId="0" applyNumberFormat="1" applyFont="1" applyFill="1" applyAlignment="1" applyProtection="1">
      <alignment horizontal="right"/>
    </xf>
    <xf numFmtId="0" fontId="3" fillId="0" borderId="12" xfId="0" applyFont="1" applyBorder="1" applyAlignment="1" applyProtection="1">
      <alignment horizontal="left" vertical="top" wrapText="1"/>
    </xf>
    <xf numFmtId="4" fontId="3" fillId="0" borderId="13" xfId="0" applyNumberFormat="1" applyFont="1" applyBorder="1" applyAlignment="1" applyProtection="1">
      <alignment horizontal="right"/>
    </xf>
    <xf numFmtId="4" fontId="3" fillId="0" borderId="14" xfId="0" applyNumberFormat="1" applyFont="1" applyBorder="1" applyAlignment="1" applyProtection="1">
      <alignment horizontal="right"/>
    </xf>
    <xf numFmtId="0" fontId="5" fillId="0" borderId="0" xfId="0" applyFont="1" applyAlignment="1" applyProtection="1">
      <alignment horizontal="left" vertical="top" wrapText="1"/>
    </xf>
    <xf numFmtId="0" fontId="11" fillId="0" borderId="0" xfId="0" applyFont="1" applyAlignment="1" applyProtection="1">
      <alignment vertical="center"/>
    </xf>
    <xf numFmtId="0" fontId="2" fillId="0" borderId="0" xfId="0" applyNumberFormat="1" applyFont="1" applyAlignment="1" applyProtection="1">
      <alignment horizontal="left" vertical="center" wrapText="1"/>
    </xf>
    <xf numFmtId="0" fontId="9" fillId="0" borderId="0" xfId="0" applyFont="1" applyAlignment="1" applyProtection="1">
      <alignment horizontal="left" vertical="top" wrapText="1"/>
    </xf>
    <xf numFmtId="0" fontId="9" fillId="0" borderId="0" xfId="0" applyFont="1" applyAlignment="1" applyProtection="1">
      <alignment horizontal="center"/>
    </xf>
    <xf numFmtId="4" fontId="9" fillId="0" borderId="0" xfId="0" applyNumberFormat="1" applyFont="1" applyAlignment="1" applyProtection="1">
      <alignment horizontal="right"/>
    </xf>
    <xf numFmtId="0" fontId="2" fillId="0" borderId="0" xfId="0" applyFont="1" applyAlignment="1" applyProtection="1"/>
    <xf numFmtId="0" fontId="3" fillId="0" borderId="13" xfId="0" applyFont="1" applyFill="1" applyBorder="1" applyAlignment="1" applyProtection="1">
      <alignment horizontal="center"/>
    </xf>
    <xf numFmtId="4" fontId="3" fillId="0" borderId="13" xfId="0" applyNumberFormat="1" applyFont="1" applyFill="1" applyBorder="1" applyAlignment="1" applyProtection="1">
      <alignment horizontal="right"/>
    </xf>
    <xf numFmtId="4" fontId="3" fillId="0" borderId="14" xfId="0" applyNumberFormat="1" applyFont="1" applyFill="1" applyBorder="1" applyAlignment="1" applyProtection="1">
      <alignment horizontal="right"/>
    </xf>
    <xf numFmtId="0" fontId="3" fillId="0" borderId="0" xfId="0" applyFont="1" applyFill="1" applyBorder="1" applyAlignment="1" applyProtection="1">
      <alignment horizontal="center"/>
    </xf>
    <xf numFmtId="4" fontId="3" fillId="0" borderId="0" xfId="0" applyNumberFormat="1" applyFont="1" applyFill="1" applyBorder="1" applyAlignment="1" applyProtection="1">
      <alignment horizontal="right"/>
    </xf>
    <xf numFmtId="0" fontId="5" fillId="0" borderId="0" xfId="0" applyNumberFormat="1" applyFont="1" applyAlignment="1" applyProtection="1">
      <alignment horizontal="left" vertical="top" wrapText="1"/>
    </xf>
    <xf numFmtId="0" fontId="2" fillId="0" borderId="0" xfId="0" applyFont="1" applyFill="1" applyBorder="1" applyAlignment="1" applyProtection="1">
      <alignment horizontal="center"/>
    </xf>
    <xf numFmtId="4" fontId="2" fillId="0" borderId="0" xfId="0" applyNumberFormat="1" applyFont="1" applyFill="1" applyBorder="1" applyAlignment="1" applyProtection="1">
      <alignment horizontal="right"/>
    </xf>
    <xf numFmtId="0" fontId="3" fillId="0" borderId="12" xfId="0" applyNumberFormat="1" applyFont="1" applyBorder="1" applyAlignment="1" applyProtection="1">
      <alignment horizontal="left" vertical="top" wrapText="1"/>
    </xf>
    <xf numFmtId="0" fontId="3" fillId="0" borderId="0" xfId="0" applyNumberFormat="1" applyFont="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0" fontId="2" fillId="0" borderId="0" xfId="0" applyFont="1" applyFill="1" applyBorder="1" applyAlignment="1" applyProtection="1">
      <alignment horizontal="left" vertical="top" wrapText="1"/>
    </xf>
    <xf numFmtId="0" fontId="3" fillId="0" borderId="13" xfId="0" applyFont="1" applyFill="1" applyBorder="1" applyAlignment="1" applyProtection="1">
      <alignment horizontal="right"/>
    </xf>
    <xf numFmtId="0" fontId="5" fillId="0" borderId="0" xfId="0" applyFont="1" applyAlignment="1" applyProtection="1">
      <alignment horizontal="left" vertical="top"/>
    </xf>
    <xf numFmtId="49" fontId="2" fillId="0" borderId="0" xfId="0" applyNumberFormat="1" applyFont="1" applyBorder="1" applyAlignment="1" applyProtection="1">
      <alignment horizontal="left" vertical="top"/>
    </xf>
    <xf numFmtId="0" fontId="2" fillId="0" borderId="0" xfId="0" applyFont="1" applyAlignment="1" applyProtection="1">
      <alignment horizontal="right"/>
    </xf>
    <xf numFmtId="0" fontId="2" fillId="0" borderId="0" xfId="0" applyFont="1" applyAlignment="1" applyProtection="1">
      <alignment horizontal="center" wrapText="1"/>
    </xf>
    <xf numFmtId="0" fontId="3" fillId="0" borderId="0" xfId="0" applyFont="1" applyFill="1" applyBorder="1" applyAlignment="1" applyProtection="1">
      <alignment horizontal="left" vertical="top" wrapText="1"/>
    </xf>
    <xf numFmtId="0" fontId="2" fillId="0" borderId="0" xfId="0" applyFont="1" applyFill="1" applyBorder="1" applyAlignment="1" applyProtection="1">
      <alignment horizontal="right"/>
    </xf>
    <xf numFmtId="0" fontId="2" fillId="0" borderId="0" xfId="0" applyFont="1" applyBorder="1" applyAlignment="1" applyProtection="1">
      <alignment vertical="center"/>
    </xf>
    <xf numFmtId="0" fontId="15" fillId="2" borderId="0" xfId="0" applyFont="1" applyFill="1" applyBorder="1" applyAlignment="1" applyProtection="1">
      <alignment horizontal="center"/>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wrapText="1"/>
    </xf>
    <xf numFmtId="0" fontId="16" fillId="2" borderId="0" xfId="0" applyFont="1" applyFill="1" applyBorder="1" applyAlignment="1" applyProtection="1">
      <alignment horizontal="center" wrapText="1"/>
    </xf>
    <xf numFmtId="0" fontId="15" fillId="0" borderId="0" xfId="0" applyFont="1" applyFill="1" applyBorder="1" applyAlignment="1" applyProtection="1">
      <alignment horizontal="center" wrapText="1"/>
    </xf>
    <xf numFmtId="0" fontId="16" fillId="2" borderId="0" xfId="0" applyFont="1" applyFill="1" applyBorder="1" applyAlignment="1" applyProtection="1">
      <alignment horizontal="center"/>
    </xf>
    <xf numFmtId="0" fontId="16" fillId="0" borderId="0" xfId="0" applyFont="1" applyFill="1" applyBorder="1" applyAlignment="1" applyProtection="1">
      <alignment horizontal="center"/>
    </xf>
    <xf numFmtId="0" fontId="17" fillId="0" borderId="0" xfId="0" applyFont="1" applyFill="1" applyBorder="1" applyAlignment="1" applyProtection="1">
      <alignment horizontal="center" wrapText="1"/>
    </xf>
    <xf numFmtId="0" fontId="17" fillId="0" borderId="0" xfId="0" applyFont="1" applyFill="1" applyBorder="1" applyAlignment="1" applyProtection="1">
      <alignment horizontal="center"/>
    </xf>
    <xf numFmtId="0" fontId="19" fillId="2" borderId="0" xfId="0" applyFont="1" applyFill="1" applyBorder="1" applyAlignment="1" applyProtection="1">
      <alignment horizontal="center"/>
    </xf>
    <xf numFmtId="0" fontId="17" fillId="2" borderId="0" xfId="0" applyFont="1" applyFill="1" applyBorder="1" applyAlignment="1" applyProtection="1">
      <alignment horizontal="center"/>
    </xf>
    <xf numFmtId="0" fontId="5" fillId="0" borderId="0" xfId="0" applyFont="1" applyBorder="1" applyAlignment="1" applyProtection="1">
      <alignment horizontal="left" vertical="top"/>
    </xf>
    <xf numFmtId="166" fontId="2" fillId="0" borderId="0" xfId="0" applyNumberFormat="1" applyFont="1" applyAlignment="1" applyProtection="1">
      <alignment vertical="top"/>
    </xf>
    <xf numFmtId="0" fontId="2" fillId="0" borderId="0" xfId="0" applyFont="1" applyProtection="1"/>
    <xf numFmtId="4" fontId="2" fillId="0" borderId="0" xfId="0" applyNumberFormat="1" applyFont="1" applyProtection="1"/>
    <xf numFmtId="49" fontId="2" fillId="0" borderId="0" xfId="0" applyNumberFormat="1" applyFont="1" applyAlignment="1" applyProtection="1">
      <alignment vertical="top" wrapText="1"/>
    </xf>
    <xf numFmtId="0" fontId="24" fillId="0" borderId="0" xfId="0" applyFont="1" applyProtection="1"/>
    <xf numFmtId="49" fontId="2" fillId="0" borderId="0" xfId="0" applyNumberFormat="1" applyFont="1" applyAlignment="1" applyProtection="1">
      <alignment horizontal="left" vertical="center"/>
    </xf>
    <xf numFmtId="0" fontId="3" fillId="0" borderId="12" xfId="0" applyFont="1" applyBorder="1" applyAlignment="1" applyProtection="1">
      <alignment horizontal="left" vertical="center"/>
    </xf>
    <xf numFmtId="0" fontId="3" fillId="0" borderId="13" xfId="0" applyFont="1" applyBorder="1" applyAlignment="1" applyProtection="1">
      <alignment horizontal="center" vertical="center"/>
    </xf>
    <xf numFmtId="4" fontId="3" fillId="0" borderId="13" xfId="0" applyNumberFormat="1" applyFont="1" applyBorder="1" applyAlignment="1" applyProtection="1">
      <alignment horizontal="right" vertical="center"/>
    </xf>
    <xf numFmtId="4" fontId="3" fillId="0" borderId="14" xfId="0" applyNumberFormat="1" applyFont="1" applyBorder="1" applyAlignment="1" applyProtection="1">
      <alignment horizontal="right" vertical="center"/>
    </xf>
    <xf numFmtId="166" fontId="2" fillId="0" borderId="0" xfId="0" applyNumberFormat="1" applyFont="1" applyBorder="1" applyAlignment="1" applyProtection="1">
      <alignment vertical="top"/>
    </xf>
    <xf numFmtId="49" fontId="2" fillId="0" borderId="0" xfId="0" applyNumberFormat="1" applyFont="1" applyBorder="1" applyAlignment="1" applyProtection="1">
      <alignment vertical="top" wrapText="1"/>
    </xf>
    <xf numFmtId="0" fontId="2" fillId="0" borderId="0" xfId="0" applyFont="1" applyBorder="1" applyAlignment="1" applyProtection="1">
      <alignment horizontal="right"/>
    </xf>
    <xf numFmtId="4" fontId="2" fillId="0" borderId="0" xfId="0" applyNumberFormat="1" applyFont="1" applyBorder="1" applyProtection="1"/>
    <xf numFmtId="166" fontId="2" fillId="0" borderId="0" xfId="0" applyNumberFormat="1" applyFont="1" applyAlignment="1" applyProtection="1">
      <alignment horizontal="right" vertical="top"/>
    </xf>
    <xf numFmtId="9" fontId="2" fillId="0" borderId="0" xfId="22" applyFont="1" applyAlignment="1" applyProtection="1"/>
    <xf numFmtId="4" fontId="2" fillId="0" borderId="0" xfId="0" applyNumberFormat="1" applyFont="1" applyAlignment="1" applyProtection="1"/>
    <xf numFmtId="9" fontId="2" fillId="0" borderId="0" xfId="22" applyFont="1" applyProtection="1"/>
    <xf numFmtId="0" fontId="9" fillId="0" borderId="0" xfId="0" applyFont="1" applyAlignment="1" applyProtection="1">
      <alignment horizontal="right"/>
    </xf>
    <xf numFmtId="0" fontId="2" fillId="0" borderId="0" xfId="0" applyFont="1" applyAlignment="1" applyProtection="1">
      <alignment vertical="top" wrapText="1"/>
    </xf>
    <xf numFmtId="2" fontId="2" fillId="0" borderId="0" xfId="0" applyNumberFormat="1" applyFont="1" applyAlignment="1" applyProtection="1">
      <alignment horizontal="right"/>
    </xf>
    <xf numFmtId="167" fontId="2" fillId="0" borderId="0" xfId="0" applyNumberFormat="1" applyFont="1" applyFill="1" applyBorder="1" applyAlignment="1" applyProtection="1">
      <alignment horizontal="right"/>
    </xf>
    <xf numFmtId="167" fontId="2" fillId="0" borderId="0" xfId="0" applyNumberFormat="1" applyFont="1" applyAlignment="1" applyProtection="1">
      <alignment horizontal="right"/>
    </xf>
    <xf numFmtId="9" fontId="2" fillId="0" borderId="0" xfId="0" applyNumberFormat="1" applyFont="1" applyAlignment="1" applyProtection="1">
      <alignment horizontal="center"/>
    </xf>
    <xf numFmtId="49" fontId="2" fillId="0" borderId="0" xfId="0" applyNumberFormat="1" applyFont="1" applyAlignment="1" applyProtection="1">
      <alignment horizontal="left" vertical="top"/>
      <protection locked="0"/>
    </xf>
    <xf numFmtId="0" fontId="3" fillId="0" borderId="0" xfId="0" applyFont="1" applyBorder="1" applyAlignment="1" applyProtection="1">
      <alignment horizontal="left" vertical="top" wrapText="1"/>
      <protection locked="0"/>
    </xf>
    <xf numFmtId="0" fontId="3" fillId="0" borderId="0" xfId="0" applyFont="1" applyAlignment="1" applyProtection="1">
      <alignment horizontal="center" wrapText="1"/>
      <protection locked="0"/>
    </xf>
    <xf numFmtId="4" fontId="2" fillId="0" borderId="0" xfId="0" applyNumberFormat="1" applyFont="1" applyAlignment="1" applyProtection="1">
      <alignment vertical="center"/>
      <protection locked="0"/>
    </xf>
    <xf numFmtId="0" fontId="8" fillId="0" borderId="0" xfId="0" applyFont="1" applyBorder="1" applyAlignment="1" applyProtection="1">
      <alignment horizontal="left" vertical="top"/>
      <protection locked="0"/>
    </xf>
    <xf numFmtId="0" fontId="8" fillId="0" borderId="0" xfId="0" applyFont="1" applyBorder="1" applyAlignment="1" applyProtection="1">
      <alignment horizontal="center"/>
      <protection locked="0"/>
    </xf>
    <xf numFmtId="0" fontId="8"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3" fillId="0" borderId="8"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protection locked="0"/>
    </xf>
    <xf numFmtId="4" fontId="3" fillId="0" borderId="0" xfId="0" applyNumberFormat="1" applyFont="1" applyBorder="1" applyAlignment="1" applyProtection="1">
      <alignment vertical="center"/>
      <protection locked="0"/>
    </xf>
    <xf numFmtId="0" fontId="3" fillId="0" borderId="0" xfId="0" applyFont="1" applyAlignment="1" applyProtection="1">
      <alignment horizontal="left" vertical="top"/>
      <protection locked="0"/>
    </xf>
    <xf numFmtId="0" fontId="3" fillId="0" borderId="0" xfId="0" applyFont="1" applyAlignment="1" applyProtection="1">
      <alignment horizontal="center"/>
      <protection locked="0"/>
    </xf>
    <xf numFmtId="0" fontId="3" fillId="0" borderId="0" xfId="0" applyFont="1" applyAlignment="1" applyProtection="1">
      <alignment vertical="center"/>
      <protection locked="0"/>
    </xf>
    <xf numFmtId="0" fontId="3" fillId="0" borderId="0" xfId="0" applyFont="1" applyAlignment="1" applyProtection="1">
      <alignment horizontal="left" vertical="top" wrapText="1"/>
      <protection locked="0"/>
    </xf>
    <xf numFmtId="4" fontId="3" fillId="0" borderId="0" xfId="0" applyNumberFormat="1" applyFont="1" applyAlignment="1" applyProtection="1">
      <alignment vertical="center"/>
      <protection locked="0"/>
    </xf>
    <xf numFmtId="0" fontId="3" fillId="0" borderId="0" xfId="0" applyFont="1" applyBorder="1" applyAlignment="1" applyProtection="1">
      <alignment horizontal="center" vertical="center"/>
      <protection locked="0"/>
    </xf>
    <xf numFmtId="0" fontId="2" fillId="0" borderId="0" xfId="0" applyNumberFormat="1" applyFont="1" applyAlignment="1" applyProtection="1">
      <alignment horizontal="left" vertical="top" wrapText="1"/>
      <protection locked="0"/>
    </xf>
    <xf numFmtId="0" fontId="2" fillId="0" borderId="0" xfId="0" applyFont="1" applyAlignment="1" applyProtection="1">
      <alignment horizontal="center"/>
      <protection locked="0"/>
    </xf>
    <xf numFmtId="4" fontId="2" fillId="0" borderId="0" xfId="0" applyNumberFormat="1" applyFont="1" applyAlignment="1" applyProtection="1">
      <alignment horizontal="right"/>
      <protection locked="0"/>
    </xf>
    <xf numFmtId="4" fontId="2" fillId="0" borderId="0" xfId="0" applyNumberFormat="1" applyFont="1" applyAlignment="1" applyProtection="1">
      <alignment horizontal="left" vertical="center"/>
      <protection locked="0"/>
    </xf>
    <xf numFmtId="4" fontId="2" fillId="0" borderId="0" xfId="0" applyNumberFormat="1" applyFont="1" applyBorder="1" applyAlignment="1" applyProtection="1">
      <alignment horizontal="right"/>
      <protection locked="0"/>
    </xf>
    <xf numFmtId="4" fontId="2" fillId="0" borderId="0" xfId="0" applyNumberFormat="1" applyFont="1" applyFill="1" applyAlignment="1" applyProtection="1">
      <alignment horizontal="right"/>
      <protection locked="0"/>
    </xf>
    <xf numFmtId="4" fontId="3" fillId="0" borderId="13" xfId="0" applyNumberFormat="1" applyFont="1" applyBorder="1" applyAlignment="1" applyProtection="1">
      <alignment horizontal="right"/>
      <protection locked="0"/>
    </xf>
    <xf numFmtId="4" fontId="9" fillId="0" borderId="0" xfId="0" applyNumberFormat="1" applyFont="1" applyAlignment="1" applyProtection="1">
      <alignment horizontal="right"/>
      <protection locked="0"/>
    </xf>
    <xf numFmtId="4" fontId="3" fillId="0" borderId="13" xfId="0" applyNumberFormat="1" applyFont="1" applyFill="1" applyBorder="1" applyAlignment="1" applyProtection="1">
      <alignment horizontal="right"/>
      <protection locked="0"/>
    </xf>
    <xf numFmtId="4" fontId="3" fillId="0" borderId="0" xfId="0" applyNumberFormat="1" applyFont="1" applyFill="1" applyBorder="1" applyAlignment="1" applyProtection="1">
      <alignment horizontal="right"/>
      <protection locked="0"/>
    </xf>
    <xf numFmtId="4" fontId="2" fillId="0" borderId="0" xfId="0" applyNumberFormat="1" applyFont="1" applyFill="1" applyBorder="1" applyAlignment="1" applyProtection="1">
      <alignment horizontal="right"/>
      <protection locked="0"/>
    </xf>
    <xf numFmtId="4" fontId="3" fillId="0" borderId="0" xfId="0" applyNumberFormat="1" applyFont="1" applyBorder="1" applyAlignment="1" applyProtection="1">
      <alignment horizontal="right"/>
      <protection locked="0"/>
    </xf>
    <xf numFmtId="4" fontId="6" fillId="0" borderId="16" xfId="0" applyNumberFormat="1" applyFont="1" applyBorder="1" applyAlignment="1" applyProtection="1">
      <alignment horizontal="right"/>
      <protection locked="0"/>
    </xf>
    <xf numFmtId="4" fontId="2" fillId="0" borderId="4" xfId="0" applyNumberFormat="1" applyFont="1" applyBorder="1" applyAlignment="1" applyProtection="1">
      <alignment vertical="center"/>
      <protection locked="0"/>
    </xf>
    <xf numFmtId="4" fontId="2" fillId="0" borderId="0" xfId="0" applyNumberFormat="1" applyFont="1" applyBorder="1" applyAlignment="1" applyProtection="1">
      <alignment vertical="center"/>
      <protection locked="0"/>
    </xf>
    <xf numFmtId="4" fontId="2" fillId="0" borderId="5" xfId="0" applyNumberFormat="1" applyFont="1" applyBorder="1" applyAlignment="1" applyProtection="1">
      <alignment vertical="center"/>
      <protection locked="0"/>
    </xf>
    <xf numFmtId="4" fontId="3" fillId="0" borderId="13" xfId="0" applyNumberFormat="1" applyFont="1" applyBorder="1" applyAlignment="1" applyProtection="1">
      <alignment vertical="center"/>
      <protection locked="0"/>
    </xf>
    <xf numFmtId="0" fontId="2" fillId="0" borderId="0" xfId="0" applyFont="1" applyAlignment="1" applyProtection="1">
      <alignment vertical="center"/>
      <protection locked="0"/>
    </xf>
    <xf numFmtId="0" fontId="8" fillId="0" borderId="1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xf>
  </cellXfs>
  <cellStyles count="23">
    <cellStyle name="Comma 4" xfId="16"/>
    <cellStyle name="Navadno" xfId="0" builtinId="0"/>
    <cellStyle name="Normal 2" xfId="10"/>
    <cellStyle name="Normal 3 2" xfId="17"/>
    <cellStyle name="Normal 4" xfId="2"/>
    <cellStyle name="Normal 58" xfId="5"/>
    <cellStyle name="Normal 6" xfId="3"/>
    <cellStyle name="Normal 67" xfId="6"/>
    <cellStyle name="Normal 69" xfId="7"/>
    <cellStyle name="Normal 7" xfId="4"/>
    <cellStyle name="Normal 71" xfId="8"/>
    <cellStyle name="Normal 73" xfId="9"/>
    <cellStyle name="Normal 76" xfId="1"/>
    <cellStyle name="Normal 78" xfId="11"/>
    <cellStyle name="Normal 83" xfId="12"/>
    <cellStyle name="Normal 84" xfId="13"/>
    <cellStyle name="Normal 85" xfId="14"/>
    <cellStyle name="Normal 87" xfId="15"/>
    <cellStyle name="Normal 89" xfId="18"/>
    <cellStyle name="Normal 91" xfId="19"/>
    <cellStyle name="Normal 96" xfId="20"/>
    <cellStyle name="Normal 98" xfId="21"/>
    <cellStyle name="Odstotek" xfId="22" builtinId="5"/>
  </cellStyles>
  <dxfs count="0"/>
  <tableStyles count="0" defaultTableStyle="TableStyleMedium9"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99"/>
  <sheetViews>
    <sheetView showZeros="0" tabSelected="1" view="pageBreakPreview" zoomScale="110" zoomScaleNormal="100" zoomScaleSheetLayoutView="110" zoomScalePageLayoutView="120" workbookViewId="0">
      <selection activeCell="B41" sqref="B41"/>
    </sheetView>
  </sheetViews>
  <sheetFormatPr defaultRowHeight="12.75"/>
  <cols>
    <col min="1" max="1" width="4.7109375" style="1" customWidth="1"/>
    <col min="2" max="2" width="50.7109375" style="33" customWidth="1"/>
    <col min="3" max="3" width="5.7109375" style="3" customWidth="1"/>
    <col min="4" max="6" width="10.7109375" style="4" customWidth="1"/>
    <col min="7" max="7" width="9.140625" style="5"/>
    <col min="8" max="8" width="10.28515625" style="5" bestFit="1" customWidth="1"/>
    <col min="9" max="16384" width="9.140625" style="5"/>
  </cols>
  <sheetData>
    <row r="2" spans="1:6">
      <c r="B2" s="2" t="s">
        <v>25</v>
      </c>
    </row>
    <row r="3" spans="1:6">
      <c r="B3" s="6" t="s">
        <v>78</v>
      </c>
      <c r="D3" s="7"/>
    </row>
    <row r="4" spans="1:6">
      <c r="B4" s="6" t="s">
        <v>79</v>
      </c>
      <c r="D4" s="7"/>
    </row>
    <row r="5" spans="1:6">
      <c r="B5" s="8" t="s">
        <v>56</v>
      </c>
      <c r="D5" s="7"/>
    </row>
    <row r="6" spans="1:6">
      <c r="B6" s="9"/>
      <c r="D6" s="7"/>
    </row>
    <row r="7" spans="1:6">
      <c r="B7" s="2" t="s">
        <v>26</v>
      </c>
    </row>
    <row r="8" spans="1:6" ht="12.75" customHeight="1">
      <c r="B8" s="6" t="s">
        <v>80</v>
      </c>
    </row>
    <row r="9" spans="1:6" ht="12.75" customHeight="1">
      <c r="B9" s="6" t="s">
        <v>81</v>
      </c>
    </row>
    <row r="10" spans="1:6" ht="12.75" customHeight="1">
      <c r="B10" s="8" t="s">
        <v>56</v>
      </c>
      <c r="C10" s="10"/>
    </row>
    <row r="11" spans="1:6" ht="12.75" customHeight="1">
      <c r="A11" s="126"/>
      <c r="B11" s="127"/>
      <c r="C11" s="128"/>
      <c r="D11" s="129"/>
      <c r="E11" s="129"/>
      <c r="F11" s="129"/>
    </row>
    <row r="12" spans="1:6" ht="12.75" customHeight="1">
      <c r="A12" s="126"/>
      <c r="B12" s="127"/>
      <c r="C12" s="128"/>
      <c r="D12" s="129"/>
      <c r="E12" s="129"/>
      <c r="F12" s="129"/>
    </row>
    <row r="13" spans="1:6" ht="24.95" customHeight="1">
      <c r="A13" s="126"/>
      <c r="B13" s="166" t="s">
        <v>261</v>
      </c>
      <c r="C13" s="167"/>
      <c r="D13" s="167"/>
      <c r="E13" s="167"/>
      <c r="F13" s="168"/>
    </row>
    <row r="14" spans="1:6" ht="15">
      <c r="A14" s="126"/>
      <c r="B14" s="130"/>
      <c r="C14" s="131"/>
      <c r="D14" s="132"/>
      <c r="E14" s="132"/>
      <c r="F14" s="132"/>
    </row>
    <row r="15" spans="1:6" ht="12.75" customHeight="1">
      <c r="A15" s="126"/>
      <c r="B15" s="133"/>
      <c r="C15" s="134"/>
      <c r="D15" s="135"/>
      <c r="E15" s="135"/>
      <c r="F15" s="135"/>
    </row>
    <row r="16" spans="1:6" ht="12.75" customHeight="1">
      <c r="B16" s="169" t="s">
        <v>262</v>
      </c>
      <c r="C16" s="169"/>
      <c r="D16" s="169"/>
      <c r="E16" s="169"/>
      <c r="F16" s="169"/>
    </row>
    <row r="17" spans="2:8">
      <c r="B17" s="15"/>
      <c r="C17" s="16"/>
      <c r="D17" s="17"/>
      <c r="E17" s="17"/>
      <c r="F17" s="18"/>
    </row>
    <row r="18" spans="2:8">
      <c r="B18" s="15" t="s">
        <v>116</v>
      </c>
      <c r="C18" s="16"/>
      <c r="D18" s="17"/>
      <c r="E18" s="17"/>
      <c r="F18" s="18">
        <f>F67</f>
        <v>0</v>
      </c>
    </row>
    <row r="19" spans="2:8">
      <c r="B19" s="15"/>
      <c r="C19" s="16"/>
      <c r="D19" s="17"/>
      <c r="E19" s="17"/>
      <c r="F19" s="18"/>
    </row>
    <row r="20" spans="2:8">
      <c r="B20" s="15" t="s">
        <v>186</v>
      </c>
      <c r="C20" s="16"/>
      <c r="D20" s="17"/>
      <c r="E20" s="17"/>
      <c r="F20" s="18">
        <f>F170</f>
        <v>0</v>
      </c>
    </row>
    <row r="21" spans="2:8">
      <c r="B21" s="15"/>
      <c r="C21" s="16"/>
      <c r="D21" s="17"/>
      <c r="E21" s="17"/>
      <c r="F21" s="18"/>
    </row>
    <row r="22" spans="2:8">
      <c r="B22" s="15" t="s">
        <v>118</v>
      </c>
      <c r="C22" s="16"/>
      <c r="D22" s="17"/>
      <c r="E22" s="17"/>
      <c r="F22" s="18">
        <f>F240</f>
        <v>0</v>
      </c>
    </row>
    <row r="23" spans="2:8">
      <c r="B23" s="15"/>
      <c r="C23" s="16"/>
      <c r="D23" s="17"/>
      <c r="E23" s="17"/>
      <c r="F23" s="18"/>
    </row>
    <row r="24" spans="2:8">
      <c r="B24" s="15" t="s">
        <v>256</v>
      </c>
      <c r="C24" s="16"/>
      <c r="D24" s="17"/>
      <c r="E24" s="17"/>
      <c r="F24" s="18">
        <f>F448</f>
        <v>0</v>
      </c>
    </row>
    <row r="25" spans="2:8">
      <c r="B25" s="15"/>
      <c r="C25" s="16"/>
      <c r="D25" s="17"/>
      <c r="E25" s="17"/>
      <c r="F25" s="18"/>
    </row>
    <row r="26" spans="2:8">
      <c r="B26" s="15" t="s">
        <v>257</v>
      </c>
      <c r="C26" s="16"/>
      <c r="D26" s="17"/>
      <c r="E26" s="17"/>
      <c r="F26" s="18">
        <f>F748</f>
        <v>0</v>
      </c>
    </row>
    <row r="27" spans="2:8">
      <c r="B27" s="15"/>
      <c r="C27" s="16"/>
      <c r="D27" s="17"/>
      <c r="E27" s="17"/>
      <c r="F27" s="18"/>
    </row>
    <row r="28" spans="2:8">
      <c r="B28" s="15" t="s">
        <v>472</v>
      </c>
      <c r="C28" s="16"/>
      <c r="D28" s="17"/>
      <c r="E28" s="17"/>
      <c r="F28" s="18">
        <f>F957</f>
        <v>0</v>
      </c>
    </row>
    <row r="29" spans="2:8">
      <c r="B29" s="15"/>
      <c r="C29" s="16"/>
      <c r="D29" s="17"/>
      <c r="E29" s="17"/>
      <c r="F29" s="18"/>
    </row>
    <row r="30" spans="2:8">
      <c r="B30" s="136" t="s">
        <v>16</v>
      </c>
      <c r="C30" s="19"/>
      <c r="D30" s="20"/>
      <c r="E30" s="21" t="s">
        <v>15</v>
      </c>
      <c r="F30" s="21">
        <f>SUM(F18:F28)</f>
        <v>0</v>
      </c>
      <c r="H30" s="4"/>
    </row>
    <row r="31" spans="2:8">
      <c r="B31" s="137"/>
      <c r="C31" s="16"/>
      <c r="D31" s="17"/>
      <c r="E31" s="18"/>
      <c r="F31" s="18"/>
    </row>
    <row r="32" spans="2:8">
      <c r="B32" s="137" t="s">
        <v>55</v>
      </c>
      <c r="C32" s="16"/>
      <c r="D32" s="17">
        <v>0.22</v>
      </c>
      <c r="E32" s="18" t="s">
        <v>15</v>
      </c>
      <c r="F32" s="18">
        <f>D32*F30</f>
        <v>0</v>
      </c>
    </row>
    <row r="33" spans="1:6">
      <c r="B33" s="137"/>
      <c r="C33" s="16"/>
      <c r="D33" s="17"/>
      <c r="E33" s="18"/>
      <c r="F33" s="18"/>
    </row>
    <row r="34" spans="1:6">
      <c r="B34" s="138" t="s">
        <v>17</v>
      </c>
      <c r="C34" s="22"/>
      <c r="D34" s="23"/>
      <c r="E34" s="24" t="s">
        <v>15</v>
      </c>
      <c r="F34" s="24">
        <f>SUM(F30:F32)</f>
        <v>0</v>
      </c>
    </row>
    <row r="35" spans="1:6">
      <c r="A35" s="126"/>
      <c r="B35" s="139"/>
      <c r="C35" s="140"/>
      <c r="D35" s="141"/>
      <c r="E35" s="141"/>
      <c r="F35" s="141"/>
    </row>
    <row r="36" spans="1:6" ht="12.75" customHeight="1">
      <c r="A36" s="126"/>
      <c r="B36" s="142" t="s">
        <v>70</v>
      </c>
      <c r="C36" s="143"/>
      <c r="D36" s="144"/>
      <c r="E36" s="144"/>
      <c r="F36" s="144"/>
    </row>
    <row r="37" spans="1:6" ht="27.95" customHeight="1">
      <c r="A37" s="126"/>
      <c r="B37" s="145" t="s">
        <v>71</v>
      </c>
      <c r="C37" s="143"/>
      <c r="D37" s="146"/>
      <c r="E37" s="146"/>
      <c r="F37" s="146"/>
    </row>
    <row r="38" spans="1:6">
      <c r="A38" s="126"/>
      <c r="B38" s="145"/>
      <c r="C38" s="143"/>
      <c r="D38" s="146"/>
      <c r="E38" s="146"/>
      <c r="F38" s="146"/>
    </row>
    <row r="39" spans="1:6" ht="27.95" customHeight="1">
      <c r="A39" s="126"/>
      <c r="B39" s="145" t="s">
        <v>72</v>
      </c>
      <c r="C39" s="143"/>
      <c r="D39" s="146"/>
      <c r="E39" s="146"/>
      <c r="F39" s="146"/>
    </row>
    <row r="40" spans="1:6" ht="12.75" customHeight="1">
      <c r="A40" s="126"/>
      <c r="B40" s="139"/>
      <c r="C40" s="140"/>
      <c r="D40" s="147"/>
      <c r="E40" s="147"/>
      <c r="F40" s="147"/>
    </row>
    <row r="41" spans="1:6" ht="12.75" customHeight="1">
      <c r="A41" s="126"/>
      <c r="B41" s="139"/>
      <c r="C41" s="140"/>
      <c r="D41" s="147"/>
      <c r="E41" s="147"/>
      <c r="F41" s="147"/>
    </row>
    <row r="42" spans="1:6" ht="12.75" customHeight="1">
      <c r="A42" s="126"/>
      <c r="B42" s="142"/>
      <c r="C42" s="143"/>
      <c r="D42" s="146"/>
      <c r="E42" s="146"/>
      <c r="F42" s="146"/>
    </row>
    <row r="43" spans="1:6" ht="12.75" customHeight="1">
      <c r="A43" s="126"/>
      <c r="B43" s="148" t="s">
        <v>252</v>
      </c>
      <c r="C43" s="149"/>
      <c r="D43" s="150"/>
      <c r="E43" s="150"/>
      <c r="F43" s="150"/>
    </row>
    <row r="44" spans="1:6" ht="12.75" customHeight="1">
      <c r="A44" s="126"/>
      <c r="B44" s="148"/>
      <c r="C44" s="149"/>
      <c r="D44" s="150"/>
      <c r="E44" s="150"/>
      <c r="F44" s="150"/>
    </row>
    <row r="45" spans="1:6" ht="12.75" customHeight="1">
      <c r="A45" s="126"/>
      <c r="B45" s="148"/>
      <c r="C45" s="149"/>
      <c r="D45" s="150"/>
      <c r="E45" s="150"/>
      <c r="F45" s="150"/>
    </row>
    <row r="46" spans="1:6" ht="12.75" customHeight="1">
      <c r="A46" s="126"/>
      <c r="B46" s="148"/>
      <c r="C46" s="149"/>
      <c r="D46" s="150"/>
      <c r="E46" s="150"/>
      <c r="F46" s="150"/>
    </row>
    <row r="47" spans="1:6" ht="12.75" customHeight="1">
      <c r="A47" s="126"/>
      <c r="B47" s="148" t="s">
        <v>258</v>
      </c>
      <c r="C47" s="149"/>
      <c r="D47" s="151" t="s">
        <v>183</v>
      </c>
      <c r="E47" s="150"/>
      <c r="F47" s="150"/>
    </row>
    <row r="48" spans="1:6" ht="12.75" customHeight="1">
      <c r="A48" s="126"/>
      <c r="B48" s="148" t="s">
        <v>73</v>
      </c>
      <c r="C48" s="149"/>
      <c r="D48" s="151" t="s">
        <v>74</v>
      </c>
      <c r="E48" s="150"/>
      <c r="F48" s="150"/>
    </row>
    <row r="49" spans="1:6" ht="12.75" customHeight="1">
      <c r="A49" s="126"/>
      <c r="B49" s="148" t="s">
        <v>259</v>
      </c>
      <c r="C49" s="149"/>
      <c r="D49" s="151"/>
      <c r="E49" s="150"/>
      <c r="F49" s="150"/>
    </row>
    <row r="50" spans="1:6" ht="12.75" customHeight="1">
      <c r="A50" s="126"/>
      <c r="B50" s="148" t="s">
        <v>260</v>
      </c>
      <c r="C50" s="149"/>
      <c r="D50" s="151"/>
      <c r="E50" s="150"/>
      <c r="F50" s="150"/>
    </row>
    <row r="51" spans="1:6">
      <c r="A51" s="126"/>
      <c r="B51" s="139"/>
      <c r="C51" s="140"/>
      <c r="D51" s="141"/>
      <c r="E51" s="141"/>
      <c r="F51" s="141"/>
    </row>
    <row r="52" spans="1:6" ht="12.75" customHeight="1">
      <c r="A52" s="126"/>
      <c r="B52" s="139"/>
      <c r="C52" s="140"/>
      <c r="D52" s="147"/>
      <c r="E52" s="147"/>
      <c r="F52" s="147"/>
    </row>
    <row r="53" spans="1:6">
      <c r="A53" s="28" t="s">
        <v>64</v>
      </c>
      <c r="B53" s="29" t="s">
        <v>65</v>
      </c>
      <c r="C53" s="30" t="s">
        <v>66</v>
      </c>
      <c r="D53" s="31" t="s">
        <v>67</v>
      </c>
      <c r="E53" s="32" t="s">
        <v>68</v>
      </c>
      <c r="F53" s="32" t="s">
        <v>69</v>
      </c>
    </row>
    <row r="54" spans="1:6" ht="12.75" customHeight="1">
      <c r="B54" s="12"/>
      <c r="C54" s="13"/>
      <c r="D54" s="14"/>
      <c r="E54" s="14"/>
      <c r="F54" s="14"/>
    </row>
    <row r="55" spans="1:6" ht="13.5" thickBot="1"/>
    <row r="56" spans="1:6" ht="16.5" thickBot="1">
      <c r="B56" s="34" t="s">
        <v>116</v>
      </c>
      <c r="C56" s="35"/>
      <c r="D56" s="36"/>
      <c r="E56" s="36"/>
      <c r="F56" s="37"/>
    </row>
    <row r="58" spans="1:6">
      <c r="B58" s="38"/>
      <c r="C58" s="39"/>
      <c r="D58" s="40"/>
      <c r="E58" s="40"/>
      <c r="F58" s="41"/>
    </row>
    <row r="59" spans="1:6">
      <c r="B59" s="42" t="s">
        <v>82</v>
      </c>
      <c r="C59" s="43"/>
      <c r="D59" s="44"/>
      <c r="E59" s="44"/>
      <c r="F59" s="45">
        <f>F82</f>
        <v>0</v>
      </c>
    </row>
    <row r="60" spans="1:6">
      <c r="B60" s="42"/>
      <c r="C60" s="43"/>
      <c r="D60" s="44"/>
      <c r="E60" s="44"/>
      <c r="F60" s="45"/>
    </row>
    <row r="61" spans="1:6">
      <c r="B61" s="42" t="s">
        <v>83</v>
      </c>
      <c r="C61" s="43"/>
      <c r="D61" s="44"/>
      <c r="E61" s="44"/>
      <c r="F61" s="45">
        <f>F105</f>
        <v>0</v>
      </c>
    </row>
    <row r="62" spans="1:6">
      <c r="B62" s="42"/>
      <c r="C62" s="43"/>
      <c r="D62" s="44"/>
      <c r="E62" s="44"/>
      <c r="F62" s="45"/>
    </row>
    <row r="63" spans="1:6">
      <c r="B63" s="42" t="s">
        <v>84</v>
      </c>
      <c r="C63" s="43"/>
      <c r="D63" s="44"/>
      <c r="E63" s="44"/>
      <c r="F63" s="45">
        <f>F136</f>
        <v>0</v>
      </c>
    </row>
    <row r="64" spans="1:6">
      <c r="B64" s="42"/>
      <c r="C64" s="43"/>
      <c r="D64" s="44"/>
      <c r="E64" s="44"/>
      <c r="F64" s="45"/>
    </row>
    <row r="65" spans="1:6">
      <c r="B65" s="42" t="s">
        <v>85</v>
      </c>
      <c r="C65" s="43"/>
      <c r="D65" s="44"/>
      <c r="E65" s="44"/>
      <c r="F65" s="45">
        <f>F157</f>
        <v>0</v>
      </c>
    </row>
    <row r="66" spans="1:6">
      <c r="B66" s="46"/>
      <c r="C66" s="47"/>
      <c r="D66" s="48"/>
      <c r="E66" s="48"/>
      <c r="F66" s="49"/>
    </row>
    <row r="67" spans="1:6">
      <c r="B67" s="50" t="s">
        <v>117</v>
      </c>
      <c r="C67" s="51"/>
      <c r="D67" s="52"/>
      <c r="E67" s="52"/>
      <c r="F67" s="53">
        <f>SUM(F59:F65)</f>
        <v>0</v>
      </c>
    </row>
    <row r="69" spans="1:6">
      <c r="B69" s="54"/>
      <c r="C69" s="43"/>
      <c r="D69" s="55"/>
      <c r="E69" s="55"/>
      <c r="F69" s="55"/>
    </row>
    <row r="70" spans="1:6">
      <c r="B70" s="56" t="s">
        <v>82</v>
      </c>
      <c r="C70" s="16"/>
      <c r="D70" s="57"/>
      <c r="E70" s="57"/>
      <c r="F70" s="57"/>
    </row>
    <row r="71" spans="1:6">
      <c r="B71" s="54"/>
      <c r="C71" s="43"/>
      <c r="D71" s="55"/>
      <c r="E71" s="55"/>
      <c r="F71" s="55"/>
    </row>
    <row r="72" spans="1:6">
      <c r="A72" s="1" t="s">
        <v>1</v>
      </c>
      <c r="B72" s="58" t="s">
        <v>57</v>
      </c>
      <c r="C72" s="3" t="s">
        <v>18</v>
      </c>
      <c r="D72" s="27">
        <v>89</v>
      </c>
      <c r="E72" s="150"/>
      <c r="F72" s="55">
        <f t="shared" ref="F72:F80" si="0">+D72*E72</f>
        <v>0</v>
      </c>
    </row>
    <row r="73" spans="1:6">
      <c r="B73" s="58"/>
      <c r="D73" s="27"/>
      <c r="E73" s="150"/>
      <c r="F73" s="55">
        <f t="shared" si="0"/>
        <v>0</v>
      </c>
    </row>
    <row r="74" spans="1:6" ht="25.5">
      <c r="A74" s="1" t="s">
        <v>2</v>
      </c>
      <c r="B74" s="58" t="s">
        <v>58</v>
      </c>
      <c r="C74" s="43" t="s">
        <v>0</v>
      </c>
      <c r="D74" s="55">
        <v>107</v>
      </c>
      <c r="E74" s="152"/>
      <c r="F74" s="55">
        <f t="shared" si="0"/>
        <v>0</v>
      </c>
    </row>
    <row r="75" spans="1:6">
      <c r="B75" s="54"/>
      <c r="C75" s="43"/>
      <c r="D75" s="55"/>
      <c r="E75" s="152"/>
      <c r="F75" s="55">
        <f t="shared" si="0"/>
        <v>0</v>
      </c>
    </row>
    <row r="76" spans="1:6" ht="38.25">
      <c r="A76" s="1" t="s">
        <v>3</v>
      </c>
      <c r="B76" s="54" t="s">
        <v>86</v>
      </c>
      <c r="C76" s="43" t="s">
        <v>19</v>
      </c>
      <c r="D76" s="55">
        <v>7</v>
      </c>
      <c r="E76" s="152"/>
      <c r="F76" s="55">
        <f t="shared" si="0"/>
        <v>0</v>
      </c>
    </row>
    <row r="77" spans="1:6">
      <c r="B77" s="54"/>
      <c r="C77" s="43"/>
      <c r="D77" s="55"/>
      <c r="E77" s="152"/>
      <c r="F77" s="55">
        <f t="shared" si="0"/>
        <v>0</v>
      </c>
    </row>
    <row r="78" spans="1:6" ht="38.25">
      <c r="A78" s="1" t="s">
        <v>27</v>
      </c>
      <c r="B78" s="54" t="s">
        <v>96</v>
      </c>
      <c r="C78" s="43" t="s">
        <v>19</v>
      </c>
      <c r="D78" s="55">
        <v>1</v>
      </c>
      <c r="E78" s="152"/>
      <c r="F78" s="55">
        <f t="shared" si="0"/>
        <v>0</v>
      </c>
    </row>
    <row r="79" spans="1:6">
      <c r="B79" s="54"/>
      <c r="C79" s="43"/>
      <c r="D79" s="55"/>
      <c r="E79" s="152"/>
      <c r="F79" s="55">
        <f t="shared" si="0"/>
        <v>0</v>
      </c>
    </row>
    <row r="80" spans="1:6" ht="76.5">
      <c r="A80" s="1" t="s">
        <v>46</v>
      </c>
      <c r="B80" s="26" t="s">
        <v>87</v>
      </c>
      <c r="C80" s="3" t="s">
        <v>5</v>
      </c>
      <c r="D80" s="27">
        <v>24</v>
      </c>
      <c r="E80" s="153"/>
      <c r="F80" s="55">
        <f t="shared" si="0"/>
        <v>0</v>
      </c>
    </row>
    <row r="81" spans="1:7">
      <c r="B81" s="58"/>
      <c r="D81" s="27"/>
      <c r="E81" s="150"/>
      <c r="F81" s="55"/>
    </row>
    <row r="82" spans="1:7">
      <c r="B82" s="60" t="s">
        <v>88</v>
      </c>
      <c r="C82" s="51"/>
      <c r="D82" s="61"/>
      <c r="E82" s="154"/>
      <c r="F82" s="62">
        <f>SUM(F72:F80)</f>
        <v>0</v>
      </c>
    </row>
    <row r="83" spans="1:7">
      <c r="B83" s="54"/>
      <c r="C83" s="43"/>
      <c r="D83" s="55"/>
      <c r="E83" s="152"/>
      <c r="F83" s="55"/>
    </row>
    <row r="84" spans="1:7">
      <c r="B84" s="54"/>
      <c r="D84" s="27"/>
      <c r="E84" s="150"/>
      <c r="F84" s="27"/>
    </row>
    <row r="85" spans="1:7">
      <c r="B85" s="63" t="s">
        <v>83</v>
      </c>
      <c r="D85" s="27"/>
      <c r="E85" s="150"/>
      <c r="F85" s="27"/>
    </row>
    <row r="86" spans="1:7">
      <c r="B86" s="9"/>
      <c r="D86" s="27"/>
      <c r="E86" s="150"/>
      <c r="F86" s="27"/>
    </row>
    <row r="87" spans="1:7" ht="51">
      <c r="A87" s="1" t="s">
        <v>4</v>
      </c>
      <c r="B87" s="58" t="s">
        <v>89</v>
      </c>
      <c r="C87" s="3" t="s">
        <v>0</v>
      </c>
      <c r="D87" s="27">
        <v>150</v>
      </c>
      <c r="E87" s="150"/>
      <c r="F87" s="27">
        <f>D87*E87</f>
        <v>0</v>
      </c>
    </row>
    <row r="88" spans="1:7">
      <c r="B88" s="9"/>
      <c r="D88" s="27"/>
      <c r="E88" s="150"/>
      <c r="F88" s="27">
        <f t="shared" ref="F88:F103" si="1">D88*E88</f>
        <v>0</v>
      </c>
    </row>
    <row r="89" spans="1:7" ht="25.5">
      <c r="A89" s="1" t="s">
        <v>6</v>
      </c>
      <c r="B89" s="26" t="s">
        <v>52</v>
      </c>
      <c r="C89" s="3" t="s">
        <v>5</v>
      </c>
      <c r="D89" s="27">
        <v>24</v>
      </c>
      <c r="E89" s="150"/>
      <c r="F89" s="27">
        <f t="shared" si="1"/>
        <v>0</v>
      </c>
    </row>
    <row r="90" spans="1:7">
      <c r="B90" s="26"/>
      <c r="D90" s="27"/>
      <c r="E90" s="150"/>
      <c r="F90" s="27">
        <f t="shared" si="1"/>
        <v>0</v>
      </c>
    </row>
    <row r="91" spans="1:7" ht="38.25">
      <c r="A91" s="1" t="s">
        <v>7</v>
      </c>
      <c r="B91" s="26" t="s">
        <v>90</v>
      </c>
      <c r="C91" s="3" t="s">
        <v>5</v>
      </c>
      <c r="D91" s="27">
        <v>189</v>
      </c>
      <c r="E91" s="150"/>
      <c r="F91" s="27">
        <f t="shared" si="1"/>
        <v>0</v>
      </c>
    </row>
    <row r="92" spans="1:7">
      <c r="B92" s="26"/>
      <c r="D92" s="27"/>
      <c r="E92" s="150"/>
      <c r="F92" s="27">
        <f t="shared" si="1"/>
        <v>0</v>
      </c>
    </row>
    <row r="93" spans="1:7" ht="51">
      <c r="A93" s="1" t="s">
        <v>8</v>
      </c>
      <c r="B93" s="26" t="s">
        <v>91</v>
      </c>
      <c r="C93" s="3" t="s">
        <v>5</v>
      </c>
      <c r="D93" s="27">
        <f>1.15*D89+1.3*102</f>
        <v>160.19999999999999</v>
      </c>
      <c r="E93" s="150"/>
      <c r="F93" s="27">
        <f t="shared" si="1"/>
        <v>0</v>
      </c>
    </row>
    <row r="94" spans="1:7">
      <c r="B94" s="26"/>
      <c r="D94" s="27"/>
      <c r="E94" s="150"/>
      <c r="F94" s="27">
        <f t="shared" si="1"/>
        <v>0</v>
      </c>
    </row>
    <row r="95" spans="1:7" ht="76.5">
      <c r="A95" s="1" t="s">
        <v>9</v>
      </c>
      <c r="B95" s="26" t="s">
        <v>92</v>
      </c>
      <c r="C95" s="3" t="s">
        <v>5</v>
      </c>
      <c r="D95" s="27">
        <f>1.3*87</f>
        <v>113.10000000000001</v>
      </c>
      <c r="E95" s="153"/>
      <c r="F95" s="27">
        <f t="shared" si="1"/>
        <v>0</v>
      </c>
      <c r="G95" s="64"/>
    </row>
    <row r="96" spans="1:7">
      <c r="B96" s="26"/>
      <c r="D96" s="27"/>
      <c r="E96" s="150"/>
      <c r="F96" s="27">
        <f t="shared" si="1"/>
        <v>0</v>
      </c>
    </row>
    <row r="97" spans="1:10" ht="38.25">
      <c r="A97" s="1" t="s">
        <v>30</v>
      </c>
      <c r="B97" s="26" t="s">
        <v>53</v>
      </c>
      <c r="C97" s="3" t="s">
        <v>0</v>
      </c>
      <c r="D97" s="27">
        <v>95</v>
      </c>
      <c r="E97" s="150"/>
      <c r="F97" s="27">
        <f t="shared" si="1"/>
        <v>0</v>
      </c>
    </row>
    <row r="98" spans="1:10">
      <c r="B98" s="26"/>
      <c r="D98" s="27"/>
      <c r="E98" s="150"/>
      <c r="F98" s="27">
        <f t="shared" si="1"/>
        <v>0</v>
      </c>
    </row>
    <row r="99" spans="1:10" ht="63.75">
      <c r="A99" s="1" t="s">
        <v>31</v>
      </c>
      <c r="B99" s="65" t="s">
        <v>93</v>
      </c>
      <c r="C99" s="3" t="s">
        <v>5</v>
      </c>
      <c r="D99" s="27">
        <v>102</v>
      </c>
      <c r="E99" s="150"/>
      <c r="F99" s="27">
        <f t="shared" si="1"/>
        <v>0</v>
      </c>
    </row>
    <row r="100" spans="1:10">
      <c r="B100" s="66"/>
      <c r="C100" s="67"/>
      <c r="D100" s="68"/>
      <c r="E100" s="155"/>
      <c r="F100" s="27">
        <f t="shared" si="1"/>
        <v>0</v>
      </c>
    </row>
    <row r="101" spans="1:10" ht="63.75">
      <c r="A101" s="1" t="s">
        <v>32</v>
      </c>
      <c r="B101" s="9" t="s">
        <v>94</v>
      </c>
      <c r="C101" s="3" t="s">
        <v>5</v>
      </c>
      <c r="D101" s="27">
        <v>87</v>
      </c>
      <c r="E101" s="150"/>
      <c r="F101" s="27">
        <f t="shared" si="1"/>
        <v>0</v>
      </c>
      <c r="H101" s="4"/>
    </row>
    <row r="102" spans="1:10">
      <c r="B102" s="9"/>
      <c r="D102" s="27"/>
      <c r="E102" s="150"/>
      <c r="F102" s="27">
        <f t="shared" si="1"/>
        <v>0</v>
      </c>
    </row>
    <row r="103" spans="1:10" ht="38.25">
      <c r="A103" s="1" t="s">
        <v>33</v>
      </c>
      <c r="B103" s="26" t="s">
        <v>54</v>
      </c>
      <c r="C103" s="3" t="s">
        <v>5</v>
      </c>
      <c r="D103" s="27">
        <f>D89</f>
        <v>24</v>
      </c>
      <c r="E103" s="150"/>
      <c r="F103" s="27">
        <f t="shared" si="1"/>
        <v>0</v>
      </c>
    </row>
    <row r="104" spans="1:10">
      <c r="B104" s="9"/>
      <c r="D104" s="27"/>
      <c r="E104" s="150"/>
      <c r="F104" s="27"/>
    </row>
    <row r="105" spans="1:10">
      <c r="B105" s="60" t="s">
        <v>95</v>
      </c>
      <c r="C105" s="51"/>
      <c r="D105" s="61"/>
      <c r="E105" s="154"/>
      <c r="F105" s="62">
        <f>SUM(F87:F103)</f>
        <v>0</v>
      </c>
    </row>
    <row r="106" spans="1:10">
      <c r="B106" s="9"/>
      <c r="D106" s="27"/>
      <c r="E106" s="150"/>
      <c r="F106" s="27"/>
    </row>
    <row r="107" spans="1:10">
      <c r="B107" s="9"/>
      <c r="D107" s="27"/>
      <c r="E107" s="150"/>
      <c r="F107" s="27"/>
    </row>
    <row r="108" spans="1:10">
      <c r="B108" s="63" t="s">
        <v>84</v>
      </c>
      <c r="D108" s="27"/>
      <c r="E108" s="150"/>
      <c r="F108" s="27"/>
    </row>
    <row r="109" spans="1:10">
      <c r="B109" s="9"/>
      <c r="D109" s="27"/>
      <c r="E109" s="150"/>
      <c r="F109" s="27"/>
    </row>
    <row r="110" spans="1:10">
      <c r="B110" s="25" t="s">
        <v>97</v>
      </c>
      <c r="D110" s="27"/>
      <c r="E110" s="150"/>
      <c r="F110" s="27"/>
    </row>
    <row r="111" spans="1:10">
      <c r="B111" s="9"/>
      <c r="D111" s="27"/>
      <c r="E111" s="150"/>
      <c r="F111" s="27"/>
    </row>
    <row r="112" spans="1:10" ht="51">
      <c r="A112" s="1" t="s">
        <v>10</v>
      </c>
      <c r="B112" s="9" t="s">
        <v>98</v>
      </c>
      <c r="C112" s="3" t="s">
        <v>19</v>
      </c>
      <c r="D112" s="27">
        <v>3</v>
      </c>
      <c r="E112" s="150"/>
      <c r="F112" s="27">
        <f>+D112*E112</f>
        <v>0</v>
      </c>
      <c r="I112" s="69"/>
      <c r="J112" s="69"/>
    </row>
    <row r="113" spans="1:10">
      <c r="B113" s="9"/>
      <c r="D113" s="27"/>
      <c r="E113" s="150"/>
      <c r="F113" s="27">
        <f t="shared" ref="F113:F134" si="2">+D113*E113</f>
        <v>0</v>
      </c>
      <c r="I113" s="69"/>
      <c r="J113" s="69"/>
    </row>
    <row r="114" spans="1:10" ht="51">
      <c r="A114" s="1" t="s">
        <v>11</v>
      </c>
      <c r="B114" s="9" t="s">
        <v>99</v>
      </c>
      <c r="C114" s="3" t="s">
        <v>19</v>
      </c>
      <c r="D114" s="27">
        <v>2</v>
      </c>
      <c r="E114" s="150"/>
      <c r="F114" s="27">
        <f t="shared" si="2"/>
        <v>0</v>
      </c>
      <c r="I114" s="69"/>
      <c r="J114" s="69"/>
    </row>
    <row r="115" spans="1:10">
      <c r="B115" s="9"/>
      <c r="D115" s="27"/>
      <c r="E115" s="150"/>
      <c r="F115" s="27">
        <f t="shared" si="2"/>
        <v>0</v>
      </c>
      <c r="I115" s="69"/>
      <c r="J115" s="69"/>
    </row>
    <row r="116" spans="1:10" ht="51">
      <c r="A116" s="1" t="s">
        <v>22</v>
      </c>
      <c r="B116" s="9" t="s">
        <v>100</v>
      </c>
      <c r="C116" s="3" t="s">
        <v>19</v>
      </c>
      <c r="D116" s="27">
        <v>2</v>
      </c>
      <c r="E116" s="150"/>
      <c r="F116" s="27">
        <f t="shared" si="2"/>
        <v>0</v>
      </c>
      <c r="I116" s="69"/>
      <c r="J116" s="69"/>
    </row>
    <row r="117" spans="1:10">
      <c r="B117" s="9"/>
      <c r="D117" s="27"/>
      <c r="E117" s="150"/>
      <c r="F117" s="27">
        <f t="shared" si="2"/>
        <v>0</v>
      </c>
      <c r="I117" s="69"/>
      <c r="J117" s="69"/>
    </row>
    <row r="118" spans="1:10" ht="51">
      <c r="A118" s="1" t="s">
        <v>23</v>
      </c>
      <c r="B118" s="9" t="s">
        <v>101</v>
      </c>
      <c r="C118" s="3" t="s">
        <v>19</v>
      </c>
      <c r="D118" s="27">
        <v>1</v>
      </c>
      <c r="E118" s="150"/>
      <c r="F118" s="27">
        <f t="shared" si="2"/>
        <v>0</v>
      </c>
      <c r="I118" s="69"/>
      <c r="J118" s="69"/>
    </row>
    <row r="119" spans="1:10">
      <c r="B119" s="9"/>
      <c r="D119" s="27"/>
      <c r="E119" s="150"/>
      <c r="F119" s="27">
        <f t="shared" si="2"/>
        <v>0</v>
      </c>
      <c r="I119" s="69"/>
      <c r="J119" s="69"/>
    </row>
    <row r="120" spans="1:10" ht="76.5">
      <c r="A120" s="1" t="s">
        <v>24</v>
      </c>
      <c r="B120" s="26" t="s">
        <v>102</v>
      </c>
      <c r="C120" s="3" t="s">
        <v>19</v>
      </c>
      <c r="D120" s="27">
        <v>1</v>
      </c>
      <c r="E120" s="150"/>
      <c r="F120" s="27">
        <f t="shared" si="2"/>
        <v>0</v>
      </c>
      <c r="I120" s="69"/>
      <c r="J120" s="69"/>
    </row>
    <row r="121" spans="1:10">
      <c r="B121" s="26"/>
      <c r="D121" s="27"/>
      <c r="E121" s="150"/>
      <c r="F121" s="27">
        <f t="shared" si="2"/>
        <v>0</v>
      </c>
      <c r="I121" s="69"/>
      <c r="J121" s="69"/>
    </row>
    <row r="122" spans="1:10" ht="51">
      <c r="A122" s="1" t="s">
        <v>28</v>
      </c>
      <c r="B122" s="26" t="s">
        <v>103</v>
      </c>
      <c r="C122" s="3" t="s">
        <v>18</v>
      </c>
      <c r="D122" s="27">
        <v>37</v>
      </c>
      <c r="E122" s="150"/>
      <c r="F122" s="27">
        <f t="shared" si="2"/>
        <v>0</v>
      </c>
      <c r="I122" s="69"/>
      <c r="J122" s="69"/>
    </row>
    <row r="123" spans="1:10">
      <c r="B123" s="26"/>
      <c r="D123" s="27"/>
      <c r="E123" s="150"/>
      <c r="F123" s="27">
        <f t="shared" si="2"/>
        <v>0</v>
      </c>
      <c r="I123" s="69"/>
      <c r="J123" s="69"/>
    </row>
    <row r="124" spans="1:10" ht="51">
      <c r="A124" s="1" t="s">
        <v>29</v>
      </c>
      <c r="B124" s="26" t="s">
        <v>104</v>
      </c>
      <c r="C124" s="3" t="s">
        <v>18</v>
      </c>
      <c r="D124" s="27">
        <v>30</v>
      </c>
      <c r="E124" s="150"/>
      <c r="F124" s="27">
        <f t="shared" si="2"/>
        <v>0</v>
      </c>
      <c r="I124" s="69"/>
      <c r="J124" s="69"/>
    </row>
    <row r="125" spans="1:10">
      <c r="B125" s="26"/>
      <c r="D125" s="27"/>
      <c r="E125" s="150"/>
      <c r="F125" s="27">
        <f t="shared" si="2"/>
        <v>0</v>
      </c>
      <c r="I125" s="69"/>
      <c r="J125" s="69"/>
    </row>
    <row r="126" spans="1:10" ht="51">
      <c r="A126" s="1" t="s">
        <v>34</v>
      </c>
      <c r="B126" s="26" t="s">
        <v>105</v>
      </c>
      <c r="C126" s="3" t="s">
        <v>18</v>
      </c>
      <c r="D126" s="27">
        <v>29</v>
      </c>
      <c r="E126" s="150"/>
      <c r="F126" s="27">
        <f t="shared" si="2"/>
        <v>0</v>
      </c>
      <c r="I126" s="69"/>
      <c r="J126" s="69"/>
    </row>
    <row r="127" spans="1:10">
      <c r="B127" s="26"/>
      <c r="D127" s="27"/>
      <c r="E127" s="150"/>
      <c r="F127" s="27">
        <f t="shared" si="2"/>
        <v>0</v>
      </c>
      <c r="I127" s="69"/>
      <c r="J127" s="69"/>
    </row>
    <row r="128" spans="1:10">
      <c r="B128" s="25" t="s">
        <v>106</v>
      </c>
      <c r="D128" s="27"/>
      <c r="E128" s="150"/>
      <c r="F128" s="27">
        <f t="shared" si="2"/>
        <v>0</v>
      </c>
      <c r="I128" s="69"/>
      <c r="J128" s="69"/>
    </row>
    <row r="129" spans="1:10">
      <c r="B129" s="26"/>
      <c r="D129" s="27"/>
      <c r="E129" s="150"/>
      <c r="F129" s="27">
        <f t="shared" si="2"/>
        <v>0</v>
      </c>
      <c r="I129" s="69"/>
      <c r="J129" s="69"/>
    </row>
    <row r="130" spans="1:10" ht="63.75">
      <c r="A130" s="1" t="s">
        <v>35</v>
      </c>
      <c r="B130" s="9" t="s">
        <v>107</v>
      </c>
      <c r="C130" s="3" t="s">
        <v>19</v>
      </c>
      <c r="D130" s="27">
        <v>1</v>
      </c>
      <c r="E130" s="150"/>
      <c r="F130" s="27">
        <f t="shared" si="2"/>
        <v>0</v>
      </c>
      <c r="I130" s="69"/>
      <c r="J130" s="69"/>
    </row>
    <row r="131" spans="1:10">
      <c r="B131" s="9"/>
      <c r="D131" s="27"/>
      <c r="E131" s="150"/>
      <c r="F131" s="27">
        <f t="shared" si="2"/>
        <v>0</v>
      </c>
      <c r="I131" s="69"/>
      <c r="J131" s="69"/>
    </row>
    <row r="132" spans="1:10" ht="63.75">
      <c r="A132" s="1" t="s">
        <v>50</v>
      </c>
      <c r="B132" s="9" t="s">
        <v>108</v>
      </c>
      <c r="C132" s="3" t="s">
        <v>19</v>
      </c>
      <c r="D132" s="27">
        <v>1</v>
      </c>
      <c r="E132" s="150"/>
      <c r="F132" s="27">
        <f t="shared" si="2"/>
        <v>0</v>
      </c>
      <c r="I132" s="69"/>
      <c r="J132" s="69"/>
    </row>
    <row r="133" spans="1:10">
      <c r="B133" s="9"/>
      <c r="D133" s="27"/>
      <c r="E133" s="150"/>
      <c r="F133" s="27">
        <f t="shared" si="2"/>
        <v>0</v>
      </c>
      <c r="I133" s="69"/>
      <c r="J133" s="69"/>
    </row>
    <row r="134" spans="1:10" ht="51">
      <c r="A134" s="1" t="s">
        <v>51</v>
      </c>
      <c r="B134" s="26" t="s">
        <v>105</v>
      </c>
      <c r="C134" s="3" t="s">
        <v>18</v>
      </c>
      <c r="D134" s="27">
        <v>21</v>
      </c>
      <c r="E134" s="150"/>
      <c r="F134" s="27">
        <f t="shared" si="2"/>
        <v>0</v>
      </c>
      <c r="I134" s="69"/>
      <c r="J134" s="69"/>
    </row>
    <row r="135" spans="1:10">
      <c r="B135" s="9"/>
      <c r="D135" s="27"/>
      <c r="E135" s="150"/>
      <c r="F135" s="27"/>
    </row>
    <row r="136" spans="1:10">
      <c r="B136" s="60" t="s">
        <v>109</v>
      </c>
      <c r="C136" s="70"/>
      <c r="D136" s="71"/>
      <c r="E136" s="156"/>
      <c r="F136" s="72">
        <f>SUM(F112:F134)</f>
        <v>0</v>
      </c>
    </row>
    <row r="137" spans="1:10">
      <c r="B137" s="11"/>
      <c r="C137" s="73"/>
      <c r="D137" s="74"/>
      <c r="E137" s="157"/>
      <c r="F137" s="74"/>
    </row>
    <row r="138" spans="1:10">
      <c r="B138" s="11"/>
      <c r="C138" s="73"/>
      <c r="D138" s="74"/>
      <c r="E138" s="157"/>
      <c r="F138" s="74"/>
    </row>
    <row r="139" spans="1:10">
      <c r="B139" s="75" t="s">
        <v>85</v>
      </c>
      <c r="D139" s="27"/>
      <c r="E139" s="150"/>
      <c r="F139" s="27"/>
    </row>
    <row r="140" spans="1:10">
      <c r="B140" s="26"/>
      <c r="D140" s="27"/>
      <c r="E140" s="150"/>
      <c r="F140" s="27"/>
    </row>
    <row r="141" spans="1:10" ht="63.75">
      <c r="A141" s="1" t="s">
        <v>12</v>
      </c>
      <c r="B141" s="26" t="s">
        <v>115</v>
      </c>
      <c r="C141" s="3" t="s">
        <v>19</v>
      </c>
      <c r="D141" s="27">
        <v>5</v>
      </c>
      <c r="E141" s="150"/>
      <c r="F141" s="27">
        <f t="shared" ref="F141:F155" si="3">D141*E141</f>
        <v>0</v>
      </c>
    </row>
    <row r="142" spans="1:10">
      <c r="B142" s="26"/>
      <c r="D142" s="27"/>
      <c r="E142" s="150"/>
      <c r="F142" s="27">
        <f t="shared" si="3"/>
        <v>0</v>
      </c>
    </row>
    <row r="143" spans="1:10" ht="38.25" customHeight="1">
      <c r="A143" s="1" t="s">
        <v>13</v>
      </c>
      <c r="B143" s="26" t="s">
        <v>62</v>
      </c>
      <c r="C143" s="3" t="s">
        <v>5</v>
      </c>
      <c r="D143" s="27">
        <v>18</v>
      </c>
      <c r="E143" s="150"/>
      <c r="F143" s="27">
        <f t="shared" si="3"/>
        <v>0</v>
      </c>
      <c r="I143" s="69"/>
    </row>
    <row r="144" spans="1:10">
      <c r="B144" s="26"/>
      <c r="D144" s="27"/>
      <c r="E144" s="150"/>
      <c r="F144" s="27">
        <f t="shared" si="3"/>
        <v>0</v>
      </c>
      <c r="I144" s="69"/>
    </row>
    <row r="145" spans="1:9" ht="54">
      <c r="A145" s="1" t="s">
        <v>14</v>
      </c>
      <c r="B145" s="26" t="s">
        <v>110</v>
      </c>
      <c r="C145" s="3" t="s">
        <v>0</v>
      </c>
      <c r="D145" s="27">
        <v>115</v>
      </c>
      <c r="E145" s="150"/>
      <c r="F145" s="27">
        <f t="shared" si="3"/>
        <v>0</v>
      </c>
      <c r="I145" s="69"/>
    </row>
    <row r="146" spans="1:9">
      <c r="B146" s="26"/>
      <c r="D146" s="27"/>
      <c r="E146" s="150"/>
      <c r="F146" s="27">
        <f t="shared" si="3"/>
        <v>0</v>
      </c>
      <c r="I146" s="69"/>
    </row>
    <row r="147" spans="1:9" ht="51" customHeight="1">
      <c r="A147" s="1" t="s">
        <v>20</v>
      </c>
      <c r="B147" s="26" t="s">
        <v>60</v>
      </c>
      <c r="C147" s="3" t="s">
        <v>19</v>
      </c>
      <c r="D147" s="27">
        <v>1</v>
      </c>
      <c r="E147" s="150"/>
      <c r="F147" s="27">
        <f t="shared" si="3"/>
        <v>0</v>
      </c>
      <c r="I147" s="69"/>
    </row>
    <row r="148" spans="1:9">
      <c r="B148" s="26"/>
      <c r="D148" s="27"/>
      <c r="E148" s="150"/>
      <c r="F148" s="27">
        <f t="shared" si="3"/>
        <v>0</v>
      </c>
      <c r="I148" s="69"/>
    </row>
    <row r="149" spans="1:9" ht="38.25">
      <c r="A149" s="1" t="s">
        <v>21</v>
      </c>
      <c r="B149" s="26" t="s">
        <v>111</v>
      </c>
      <c r="C149" s="3" t="s">
        <v>0</v>
      </c>
      <c r="D149" s="27">
        <v>110</v>
      </c>
      <c r="E149" s="150"/>
      <c r="F149" s="27">
        <f t="shared" si="3"/>
        <v>0</v>
      </c>
      <c r="I149" s="69"/>
    </row>
    <row r="150" spans="1:9">
      <c r="B150" s="26"/>
      <c r="D150" s="27"/>
      <c r="E150" s="150"/>
      <c r="F150" s="27">
        <f t="shared" si="3"/>
        <v>0</v>
      </c>
      <c r="I150" s="69"/>
    </row>
    <row r="151" spans="1:9" ht="25.5">
      <c r="A151" s="1" t="s">
        <v>36</v>
      </c>
      <c r="B151" s="26" t="s">
        <v>61</v>
      </c>
      <c r="C151" s="3" t="s">
        <v>18</v>
      </c>
      <c r="D151" s="27">
        <v>90</v>
      </c>
      <c r="E151" s="150"/>
      <c r="F151" s="27">
        <f t="shared" si="3"/>
        <v>0</v>
      </c>
      <c r="I151" s="69"/>
    </row>
    <row r="152" spans="1:9">
      <c r="B152" s="26"/>
      <c r="D152" s="27"/>
      <c r="E152" s="150"/>
      <c r="F152" s="27">
        <f t="shared" si="3"/>
        <v>0</v>
      </c>
      <c r="I152" s="69"/>
    </row>
    <row r="153" spans="1:9" ht="25.5">
      <c r="A153" s="1" t="s">
        <v>37</v>
      </c>
      <c r="B153" s="26" t="s">
        <v>112</v>
      </c>
      <c r="C153" s="3" t="s">
        <v>0</v>
      </c>
      <c r="D153" s="27">
        <v>35</v>
      </c>
      <c r="E153" s="150"/>
      <c r="F153" s="27">
        <f t="shared" si="3"/>
        <v>0</v>
      </c>
      <c r="I153" s="69"/>
    </row>
    <row r="154" spans="1:9">
      <c r="B154" s="26"/>
      <c r="D154" s="27"/>
      <c r="E154" s="150"/>
      <c r="F154" s="27">
        <f t="shared" si="3"/>
        <v>0</v>
      </c>
      <c r="I154" s="69"/>
    </row>
    <row r="155" spans="1:9" ht="63.75">
      <c r="A155" s="1" t="s">
        <v>38</v>
      </c>
      <c r="B155" s="58" t="s">
        <v>63</v>
      </c>
      <c r="C155" s="76" t="s">
        <v>0</v>
      </c>
      <c r="D155" s="77">
        <v>160</v>
      </c>
      <c r="E155" s="158"/>
      <c r="F155" s="27">
        <f t="shared" si="3"/>
        <v>0</v>
      </c>
      <c r="I155" s="69"/>
    </row>
    <row r="156" spans="1:9">
      <c r="B156" s="65"/>
      <c r="D156" s="27"/>
      <c r="E156" s="150"/>
      <c r="F156" s="27"/>
    </row>
    <row r="157" spans="1:9">
      <c r="B157" s="78" t="s">
        <v>113</v>
      </c>
      <c r="C157" s="51"/>
      <c r="D157" s="61"/>
      <c r="E157" s="154"/>
      <c r="F157" s="62">
        <f>SUM(F141:F155)</f>
        <v>0</v>
      </c>
    </row>
    <row r="158" spans="1:9">
      <c r="B158" s="79"/>
      <c r="C158" s="16"/>
      <c r="D158" s="57"/>
      <c r="E158" s="159"/>
      <c r="F158" s="57"/>
    </row>
    <row r="159" spans="1:9">
      <c r="B159" s="79"/>
      <c r="C159" s="16"/>
      <c r="D159" s="57"/>
      <c r="E159" s="159"/>
      <c r="F159" s="57"/>
    </row>
    <row r="160" spans="1:9" ht="13.5" thickBot="1">
      <c r="B160" s="79"/>
      <c r="C160" s="16"/>
      <c r="D160" s="57"/>
      <c r="E160" s="159"/>
      <c r="F160" s="57"/>
    </row>
    <row r="161" spans="1:6" ht="16.5" thickBot="1">
      <c r="B161" s="34" t="s">
        <v>186</v>
      </c>
      <c r="C161" s="35"/>
      <c r="D161" s="36"/>
      <c r="E161" s="160"/>
      <c r="F161" s="37"/>
    </row>
    <row r="162" spans="1:6">
      <c r="B162" s="54"/>
      <c r="C162" s="43"/>
      <c r="D162" s="55"/>
      <c r="E162" s="152"/>
      <c r="F162" s="55"/>
    </row>
    <row r="163" spans="1:6">
      <c r="B163" s="38"/>
      <c r="C163" s="39"/>
      <c r="D163" s="40"/>
      <c r="E163" s="161"/>
      <c r="F163" s="41"/>
    </row>
    <row r="164" spans="1:6">
      <c r="B164" s="42" t="s">
        <v>82</v>
      </c>
      <c r="C164" s="43"/>
      <c r="D164" s="44"/>
      <c r="E164" s="162"/>
      <c r="F164" s="45">
        <f>F193</f>
        <v>0</v>
      </c>
    </row>
    <row r="165" spans="1:6">
      <c r="B165" s="42"/>
      <c r="C165" s="43"/>
      <c r="D165" s="44"/>
      <c r="E165" s="162"/>
      <c r="F165" s="45"/>
    </row>
    <row r="166" spans="1:6">
      <c r="B166" s="42" t="s">
        <v>202</v>
      </c>
      <c r="C166" s="43"/>
      <c r="D166" s="44"/>
      <c r="E166" s="162"/>
      <c r="F166" s="45">
        <f>F206</f>
        <v>0</v>
      </c>
    </row>
    <row r="167" spans="1:6">
      <c r="B167" s="42"/>
      <c r="C167" s="43"/>
      <c r="D167" s="44"/>
      <c r="E167" s="162"/>
      <c r="F167" s="45"/>
    </row>
    <row r="168" spans="1:6">
      <c r="B168" s="42" t="s">
        <v>198</v>
      </c>
      <c r="C168" s="43"/>
      <c r="D168" s="44"/>
      <c r="E168" s="162"/>
      <c r="F168" s="45">
        <f>F221</f>
        <v>0</v>
      </c>
    </row>
    <row r="169" spans="1:6">
      <c r="B169" s="46"/>
      <c r="C169" s="47"/>
      <c r="D169" s="48"/>
      <c r="E169" s="163"/>
      <c r="F169" s="49"/>
    </row>
    <row r="170" spans="1:6">
      <c r="B170" s="50" t="s">
        <v>188</v>
      </c>
      <c r="C170" s="51"/>
      <c r="D170" s="52"/>
      <c r="E170" s="164"/>
      <c r="F170" s="53">
        <f>SUM(F164:F168)</f>
        <v>0</v>
      </c>
    </row>
    <row r="171" spans="1:6">
      <c r="E171" s="129"/>
    </row>
    <row r="172" spans="1:6">
      <c r="B172" s="54"/>
      <c r="C172" s="43"/>
      <c r="D172" s="55"/>
      <c r="E172" s="152"/>
      <c r="F172" s="55"/>
    </row>
    <row r="173" spans="1:6" ht="80.099999999999994" customHeight="1">
      <c r="B173" s="11" t="s">
        <v>187</v>
      </c>
      <c r="C173" s="43"/>
      <c r="D173" s="55"/>
      <c r="E173" s="152"/>
      <c r="F173" s="55"/>
    </row>
    <row r="174" spans="1:6">
      <c r="B174" s="54"/>
      <c r="C174" s="43"/>
      <c r="D174" s="55"/>
      <c r="E174" s="152"/>
      <c r="F174" s="55"/>
    </row>
    <row r="175" spans="1:6">
      <c r="B175" s="56" t="s">
        <v>82</v>
      </c>
      <c r="C175" s="16"/>
      <c r="D175" s="57"/>
      <c r="E175" s="159"/>
      <c r="F175" s="57"/>
    </row>
    <row r="176" spans="1:6">
      <c r="A176" s="80"/>
      <c r="B176" s="63"/>
      <c r="C176" s="43"/>
      <c r="D176" s="55"/>
      <c r="E176" s="152"/>
      <c r="F176" s="55"/>
    </row>
    <row r="177" spans="1:7" ht="51">
      <c r="A177" s="1" t="s">
        <v>1</v>
      </c>
      <c r="B177" s="58" t="s">
        <v>189</v>
      </c>
      <c r="D177" s="27"/>
      <c r="E177" s="150"/>
      <c r="F177" s="55">
        <f t="shared" ref="F177:F191" si="4">D177*E177</f>
        <v>0</v>
      </c>
    </row>
    <row r="178" spans="1:7">
      <c r="B178" s="58" t="s">
        <v>190</v>
      </c>
      <c r="C178" s="3" t="s">
        <v>0</v>
      </c>
      <c r="D178" s="27">
        <v>5</v>
      </c>
      <c r="E178" s="150"/>
      <c r="F178" s="55">
        <f t="shared" si="4"/>
        <v>0</v>
      </c>
    </row>
    <row r="179" spans="1:7">
      <c r="B179" s="58" t="s">
        <v>191</v>
      </c>
      <c r="C179" s="3" t="s">
        <v>0</v>
      </c>
      <c r="D179" s="27">
        <v>12</v>
      </c>
      <c r="E179" s="150"/>
      <c r="F179" s="55">
        <f t="shared" si="4"/>
        <v>0</v>
      </c>
    </row>
    <row r="180" spans="1:7">
      <c r="B180" s="58"/>
      <c r="D180" s="27"/>
      <c r="E180" s="150"/>
      <c r="F180" s="55">
        <f t="shared" si="4"/>
        <v>0</v>
      </c>
    </row>
    <row r="181" spans="1:7" ht="51">
      <c r="A181" s="1" t="s">
        <v>2</v>
      </c>
      <c r="B181" s="58" t="s">
        <v>192</v>
      </c>
      <c r="D181" s="27"/>
      <c r="E181" s="150"/>
      <c r="F181" s="55">
        <f t="shared" si="4"/>
        <v>0</v>
      </c>
    </row>
    <row r="182" spans="1:7">
      <c r="B182" s="58" t="s">
        <v>194</v>
      </c>
      <c r="C182" s="3" t="s">
        <v>0</v>
      </c>
      <c r="D182" s="27">
        <v>11.5</v>
      </c>
      <c r="E182" s="150"/>
      <c r="F182" s="55">
        <f t="shared" si="4"/>
        <v>0</v>
      </c>
    </row>
    <row r="183" spans="1:7">
      <c r="B183" s="58" t="s">
        <v>193</v>
      </c>
      <c r="C183" s="3" t="s">
        <v>18</v>
      </c>
      <c r="D183" s="27">
        <v>245</v>
      </c>
      <c r="E183" s="150"/>
      <c r="F183" s="55">
        <f t="shared" si="4"/>
        <v>0</v>
      </c>
    </row>
    <row r="184" spans="1:7">
      <c r="B184" s="58"/>
      <c r="D184" s="27"/>
      <c r="E184" s="150"/>
      <c r="F184" s="55">
        <f t="shared" si="4"/>
        <v>0</v>
      </c>
    </row>
    <row r="185" spans="1:7" ht="38.25">
      <c r="A185" s="80" t="s">
        <v>3</v>
      </c>
      <c r="B185" s="9" t="s">
        <v>195</v>
      </c>
      <c r="C185" s="43" t="s">
        <v>0</v>
      </c>
      <c r="D185" s="55">
        <v>12</v>
      </c>
      <c r="E185" s="152"/>
      <c r="F185" s="55">
        <f t="shared" si="4"/>
        <v>0</v>
      </c>
    </row>
    <row r="186" spans="1:7">
      <c r="A186" s="80"/>
      <c r="B186" s="9"/>
      <c r="C186" s="43"/>
      <c r="D186" s="55"/>
      <c r="E186" s="152"/>
      <c r="F186" s="55">
        <f t="shared" si="4"/>
        <v>0</v>
      </c>
    </row>
    <row r="187" spans="1:7" ht="63.75">
      <c r="A187" s="1" t="s">
        <v>27</v>
      </c>
      <c r="B187" s="26" t="s">
        <v>196</v>
      </c>
      <c r="C187" s="3" t="s">
        <v>5</v>
      </c>
      <c r="D187" s="27">
        <v>28</v>
      </c>
      <c r="E187" s="150"/>
      <c r="F187" s="55">
        <f t="shared" si="4"/>
        <v>0</v>
      </c>
    </row>
    <row r="188" spans="1:7">
      <c r="B188" s="26"/>
      <c r="D188" s="27"/>
      <c r="E188" s="150"/>
      <c r="F188" s="55">
        <f t="shared" si="4"/>
        <v>0</v>
      </c>
    </row>
    <row r="189" spans="1:7" ht="25.5">
      <c r="A189" s="80" t="s">
        <v>46</v>
      </c>
      <c r="B189" s="81" t="s">
        <v>197</v>
      </c>
      <c r="C189" s="76" t="s">
        <v>0</v>
      </c>
      <c r="D189" s="77">
        <v>104</v>
      </c>
      <c r="E189" s="158"/>
      <c r="F189" s="55">
        <f t="shared" si="4"/>
        <v>0</v>
      </c>
    </row>
    <row r="190" spans="1:7">
      <c r="A190" s="80"/>
      <c r="B190" s="81"/>
      <c r="C190" s="76"/>
      <c r="D190" s="77"/>
      <c r="E190" s="158"/>
      <c r="F190" s="55">
        <f t="shared" si="4"/>
        <v>0</v>
      </c>
    </row>
    <row r="191" spans="1:7" ht="76.5">
      <c r="A191" s="1" t="s">
        <v>47</v>
      </c>
      <c r="B191" s="26" t="s">
        <v>114</v>
      </c>
      <c r="C191" s="3" t="s">
        <v>5</v>
      </c>
      <c r="D191" s="27">
        <f>0.1*D178+0.3*D179+0.2*(D182+D183)+0.1*D185+0.05*D189</f>
        <v>61.800000000000011</v>
      </c>
      <c r="E191" s="153"/>
      <c r="F191" s="55">
        <f t="shared" si="4"/>
        <v>0</v>
      </c>
      <c r="G191" s="64"/>
    </row>
    <row r="192" spans="1:7">
      <c r="B192" s="26"/>
      <c r="D192" s="27"/>
      <c r="E192" s="150"/>
      <c r="F192" s="55"/>
    </row>
    <row r="193" spans="1:9">
      <c r="B193" s="60" t="s">
        <v>88</v>
      </c>
      <c r="C193" s="82"/>
      <c r="D193" s="71"/>
      <c r="E193" s="156"/>
      <c r="F193" s="72">
        <f>SUM(F177:F191)</f>
        <v>0</v>
      </c>
    </row>
    <row r="194" spans="1:9">
      <c r="B194" s="26"/>
      <c r="D194" s="27"/>
      <c r="E194" s="150"/>
      <c r="F194" s="55"/>
    </row>
    <row r="195" spans="1:9">
      <c r="B195" s="54"/>
      <c r="C195" s="43"/>
      <c r="D195" s="55"/>
      <c r="E195" s="152"/>
      <c r="F195" s="55"/>
    </row>
    <row r="196" spans="1:9">
      <c r="B196" s="83" t="s">
        <v>202</v>
      </c>
      <c r="D196" s="27"/>
      <c r="E196" s="150"/>
      <c r="F196" s="27"/>
    </row>
    <row r="197" spans="1:9">
      <c r="B197" s="9"/>
      <c r="D197" s="27"/>
      <c r="E197" s="150"/>
      <c r="F197" s="27"/>
    </row>
    <row r="198" spans="1:9" ht="63.75">
      <c r="A198" s="80" t="s">
        <v>4</v>
      </c>
      <c r="B198" s="81" t="s">
        <v>199</v>
      </c>
      <c r="C198" s="76" t="s">
        <v>0</v>
      </c>
      <c r="D198" s="77">
        <v>575</v>
      </c>
      <c r="E198" s="158"/>
      <c r="F198" s="77">
        <f t="shared" ref="F198:F202" si="5">+D198*E198</f>
        <v>0</v>
      </c>
      <c r="I198" s="69"/>
    </row>
    <row r="199" spans="1:9">
      <c r="A199" s="80"/>
      <c r="B199" s="81"/>
      <c r="C199" s="76"/>
      <c r="D199" s="77"/>
      <c r="E199" s="158"/>
      <c r="F199" s="77">
        <f t="shared" si="5"/>
        <v>0</v>
      </c>
      <c r="I199" s="69"/>
    </row>
    <row r="200" spans="1:9" ht="51">
      <c r="A200" s="80" t="s">
        <v>6</v>
      </c>
      <c r="B200" s="81" t="s">
        <v>204</v>
      </c>
      <c r="C200" s="76" t="s">
        <v>0</v>
      </c>
      <c r="D200" s="77">
        <f>D185</f>
        <v>12</v>
      </c>
      <c r="E200" s="158"/>
      <c r="F200" s="77">
        <f t="shared" si="5"/>
        <v>0</v>
      </c>
    </row>
    <row r="201" spans="1:9">
      <c r="A201" s="80"/>
      <c r="B201" s="81"/>
      <c r="C201" s="76"/>
      <c r="D201" s="77"/>
      <c r="E201" s="158"/>
      <c r="F201" s="77">
        <f t="shared" si="5"/>
        <v>0</v>
      </c>
      <c r="I201" s="69"/>
    </row>
    <row r="202" spans="1:9" ht="51">
      <c r="A202" s="80" t="s">
        <v>7</v>
      </c>
      <c r="B202" s="81" t="s">
        <v>200</v>
      </c>
      <c r="C202" s="76" t="s">
        <v>0</v>
      </c>
      <c r="D202" s="77">
        <f>D189</f>
        <v>104</v>
      </c>
      <c r="E202" s="158"/>
      <c r="F202" s="77">
        <f t="shared" si="5"/>
        <v>0</v>
      </c>
    </row>
    <row r="203" spans="1:9">
      <c r="A203" s="80"/>
      <c r="B203" s="81"/>
      <c r="C203" s="76"/>
      <c r="D203" s="77"/>
      <c r="E203" s="158"/>
      <c r="F203" s="77"/>
    </row>
    <row r="204" spans="1:9" ht="51">
      <c r="A204" s="80" t="s">
        <v>8</v>
      </c>
      <c r="B204" s="81" t="s">
        <v>206</v>
      </c>
      <c r="C204" s="76" t="s">
        <v>18</v>
      </c>
      <c r="D204" s="77">
        <v>55</v>
      </c>
      <c r="E204" s="158"/>
      <c r="F204" s="27">
        <f t="shared" ref="F204" si="6">D204*E204</f>
        <v>0</v>
      </c>
    </row>
    <row r="205" spans="1:9">
      <c r="A205" s="80"/>
      <c r="B205" s="81"/>
      <c r="C205" s="76"/>
      <c r="D205" s="77"/>
      <c r="E205" s="158"/>
      <c r="F205" s="77"/>
      <c r="I205" s="69"/>
    </row>
    <row r="206" spans="1:9">
      <c r="A206" s="80"/>
      <c r="B206" s="60" t="s">
        <v>203</v>
      </c>
      <c r="C206" s="82"/>
      <c r="D206" s="71"/>
      <c r="E206" s="156"/>
      <c r="F206" s="72">
        <f>SUM(F198:F204)</f>
        <v>0</v>
      </c>
      <c r="I206" s="69"/>
    </row>
    <row r="207" spans="1:9">
      <c r="A207" s="80"/>
      <c r="B207" s="81"/>
      <c r="C207" s="76"/>
      <c r="D207" s="77"/>
      <c r="E207" s="158"/>
      <c r="F207" s="77"/>
      <c r="I207" s="69"/>
    </row>
    <row r="208" spans="1:9">
      <c r="B208" s="9"/>
      <c r="D208" s="27"/>
      <c r="E208" s="150"/>
      <c r="F208" s="27"/>
    </row>
    <row r="209" spans="1:9">
      <c r="B209" s="83" t="s">
        <v>198</v>
      </c>
      <c r="D209" s="27"/>
      <c r="E209" s="150"/>
      <c r="F209" s="27"/>
    </row>
    <row r="210" spans="1:9">
      <c r="B210" s="9"/>
      <c r="D210" s="27"/>
      <c r="E210" s="150"/>
      <c r="F210" s="27"/>
    </row>
    <row r="211" spans="1:9" ht="114.75">
      <c r="A211" s="84" t="s">
        <v>10</v>
      </c>
      <c r="B211" s="9" t="s">
        <v>201</v>
      </c>
      <c r="C211" s="43" t="s">
        <v>0</v>
      </c>
      <c r="D211" s="55">
        <v>555</v>
      </c>
      <c r="E211" s="152"/>
      <c r="F211" s="55">
        <f t="shared" ref="F211:F219" si="7">+D211*E211</f>
        <v>0</v>
      </c>
    </row>
    <row r="212" spans="1:9">
      <c r="A212" s="84"/>
      <c r="B212" s="9"/>
      <c r="C212" s="43"/>
      <c r="D212" s="55"/>
      <c r="E212" s="152"/>
      <c r="F212" s="55">
        <f t="shared" si="7"/>
        <v>0</v>
      </c>
    </row>
    <row r="213" spans="1:9" ht="76.5">
      <c r="A213" s="84" t="s">
        <v>11</v>
      </c>
      <c r="B213" s="9" t="s">
        <v>205</v>
      </c>
      <c r="C213" s="43" t="s">
        <v>0</v>
      </c>
      <c r="D213" s="55">
        <v>90</v>
      </c>
      <c r="E213" s="152"/>
      <c r="F213" s="55">
        <f t="shared" si="7"/>
        <v>0</v>
      </c>
    </row>
    <row r="214" spans="1:9">
      <c r="A214" s="84"/>
      <c r="B214" s="81"/>
      <c r="C214" s="76"/>
      <c r="D214" s="77"/>
      <c r="E214" s="158"/>
      <c r="F214" s="55">
        <f t="shared" si="7"/>
        <v>0</v>
      </c>
      <c r="H214" s="85"/>
    </row>
    <row r="215" spans="1:9" ht="25.5">
      <c r="A215" s="84" t="s">
        <v>22</v>
      </c>
      <c r="B215" s="54" t="s">
        <v>207</v>
      </c>
      <c r="C215" s="76" t="s">
        <v>0</v>
      </c>
      <c r="D215" s="77">
        <v>4</v>
      </c>
      <c r="E215" s="158"/>
      <c r="F215" s="55">
        <f t="shared" si="7"/>
        <v>0</v>
      </c>
      <c r="H215" s="85"/>
    </row>
    <row r="216" spans="1:9">
      <c r="A216" s="84"/>
      <c r="B216" s="9"/>
      <c r="D216" s="27"/>
      <c r="E216" s="150"/>
      <c r="F216" s="55">
        <f t="shared" si="7"/>
        <v>0</v>
      </c>
    </row>
    <row r="217" spans="1:9" ht="38.25">
      <c r="A217" s="84" t="s">
        <v>23</v>
      </c>
      <c r="B217" s="81" t="s">
        <v>208</v>
      </c>
      <c r="C217" s="76" t="s">
        <v>19</v>
      </c>
      <c r="D217" s="77">
        <v>2</v>
      </c>
      <c r="E217" s="158"/>
      <c r="F217" s="55">
        <f t="shared" si="7"/>
        <v>0</v>
      </c>
      <c r="I217" s="69"/>
    </row>
    <row r="218" spans="1:9">
      <c r="A218" s="84"/>
      <c r="B218" s="81"/>
      <c r="C218" s="76"/>
      <c r="D218" s="77"/>
      <c r="E218" s="158"/>
      <c r="F218" s="55">
        <f t="shared" si="7"/>
        <v>0</v>
      </c>
      <c r="I218" s="69"/>
    </row>
    <row r="219" spans="1:9" ht="38.25">
      <c r="A219" s="84" t="s">
        <v>24</v>
      </c>
      <c r="B219" s="81" t="s">
        <v>209</v>
      </c>
      <c r="C219" s="76" t="s">
        <v>19</v>
      </c>
      <c r="D219" s="77">
        <v>192</v>
      </c>
      <c r="E219" s="158"/>
      <c r="F219" s="55">
        <f t="shared" si="7"/>
        <v>0</v>
      </c>
      <c r="I219" s="69"/>
    </row>
    <row r="220" spans="1:9">
      <c r="A220" s="84"/>
      <c r="B220" s="81"/>
      <c r="C220" s="76"/>
      <c r="D220" s="77"/>
      <c r="E220" s="158"/>
      <c r="F220" s="77"/>
      <c r="I220" s="69"/>
    </row>
    <row r="221" spans="1:9">
      <c r="A221" s="80"/>
      <c r="B221" s="60" t="s">
        <v>210</v>
      </c>
      <c r="C221" s="82"/>
      <c r="D221" s="71"/>
      <c r="E221" s="156"/>
      <c r="F221" s="72">
        <f>SUM(F211:F219)</f>
        <v>0</v>
      </c>
      <c r="I221" s="69"/>
    </row>
    <row r="222" spans="1:9">
      <c r="B222" s="81"/>
      <c r="C222" s="76"/>
      <c r="D222" s="77"/>
      <c r="E222" s="158"/>
      <c r="F222" s="55"/>
      <c r="I222" s="69"/>
    </row>
    <row r="223" spans="1:9">
      <c r="A223" s="80"/>
      <c r="B223" s="63"/>
      <c r="C223" s="43"/>
      <c r="D223" s="55"/>
      <c r="E223" s="152"/>
      <c r="F223" s="55"/>
    </row>
    <row r="224" spans="1:9" ht="13.5" thickBot="1">
      <c r="E224" s="129"/>
    </row>
    <row r="225" spans="2:6" ht="16.5" thickBot="1">
      <c r="B225" s="34" t="s">
        <v>118</v>
      </c>
      <c r="C225" s="35"/>
      <c r="D225" s="36"/>
      <c r="E225" s="160"/>
      <c r="F225" s="37"/>
    </row>
    <row r="226" spans="2:6">
      <c r="B226" s="54"/>
      <c r="C226" s="43"/>
      <c r="D226" s="55"/>
      <c r="E226" s="152"/>
      <c r="F226" s="55"/>
    </row>
    <row r="227" spans="2:6">
      <c r="B227" s="38"/>
      <c r="C227" s="39"/>
      <c r="D227" s="40"/>
      <c r="E227" s="161"/>
      <c r="F227" s="41"/>
    </row>
    <row r="228" spans="2:6">
      <c r="B228" s="42" t="s">
        <v>82</v>
      </c>
      <c r="C228" s="43"/>
      <c r="D228" s="44"/>
      <c r="E228" s="162"/>
      <c r="F228" s="45">
        <f>F283</f>
        <v>0</v>
      </c>
    </row>
    <row r="229" spans="2:6">
      <c r="B229" s="42"/>
      <c r="C229" s="43"/>
      <c r="D229" s="44"/>
      <c r="E229" s="162"/>
      <c r="F229" s="45"/>
    </row>
    <row r="230" spans="2:6">
      <c r="B230" s="42" t="s">
        <v>133</v>
      </c>
      <c r="C230" s="43"/>
      <c r="D230" s="44"/>
      <c r="E230" s="162"/>
      <c r="F230" s="45">
        <f>F327</f>
        <v>0</v>
      </c>
    </row>
    <row r="231" spans="2:6">
      <c r="B231" s="42"/>
      <c r="C231" s="43"/>
      <c r="D231" s="44"/>
      <c r="E231" s="162"/>
      <c r="F231" s="45"/>
    </row>
    <row r="232" spans="2:6">
      <c r="B232" s="42" t="s">
        <v>134</v>
      </c>
      <c r="C232" s="43"/>
      <c r="D232" s="44"/>
      <c r="E232" s="162"/>
      <c r="F232" s="45">
        <f>F375</f>
        <v>0</v>
      </c>
    </row>
    <row r="233" spans="2:6">
      <c r="B233" s="42"/>
      <c r="C233" s="43"/>
      <c r="D233" s="44"/>
      <c r="E233" s="162"/>
      <c r="F233" s="45"/>
    </row>
    <row r="234" spans="2:6">
      <c r="B234" s="42" t="s">
        <v>169</v>
      </c>
      <c r="C234" s="43"/>
      <c r="D234" s="44"/>
      <c r="E234" s="162"/>
      <c r="F234" s="45">
        <f>F390</f>
        <v>0</v>
      </c>
    </row>
    <row r="235" spans="2:6">
      <c r="B235" s="42"/>
      <c r="C235" s="43"/>
      <c r="D235" s="44"/>
      <c r="E235" s="162"/>
      <c r="F235" s="45"/>
    </row>
    <row r="236" spans="2:6">
      <c r="B236" s="42" t="s">
        <v>170</v>
      </c>
      <c r="C236" s="43"/>
      <c r="D236" s="44"/>
      <c r="E236" s="162"/>
      <c r="F236" s="45">
        <f>F402</f>
        <v>0</v>
      </c>
    </row>
    <row r="237" spans="2:6">
      <c r="B237" s="42"/>
      <c r="C237" s="43"/>
      <c r="D237" s="44"/>
      <c r="E237" s="162"/>
      <c r="F237" s="45"/>
    </row>
    <row r="238" spans="2:6">
      <c r="B238" s="42" t="s">
        <v>171</v>
      </c>
      <c r="C238" s="43"/>
      <c r="D238" s="44"/>
      <c r="E238" s="162"/>
      <c r="F238" s="45">
        <f>F423</f>
        <v>0</v>
      </c>
    </row>
    <row r="239" spans="2:6">
      <c r="B239" s="46"/>
      <c r="C239" s="47"/>
      <c r="D239" s="48"/>
      <c r="E239" s="163"/>
      <c r="F239" s="49"/>
    </row>
    <row r="240" spans="2:6">
      <c r="B240" s="50" t="s">
        <v>119</v>
      </c>
      <c r="C240" s="51"/>
      <c r="D240" s="52"/>
      <c r="E240" s="164"/>
      <c r="F240" s="53">
        <f>SUM(F228:F238)</f>
        <v>0</v>
      </c>
    </row>
    <row r="241" spans="1:8">
      <c r="E241" s="129"/>
    </row>
    <row r="242" spans="1:8">
      <c r="B242" s="54"/>
      <c r="C242" s="43"/>
      <c r="D242" s="55"/>
      <c r="E242" s="152"/>
      <c r="F242" s="55"/>
    </row>
    <row r="243" spans="1:8" ht="80.099999999999994" customHeight="1">
      <c r="B243" s="11" t="s">
        <v>211</v>
      </c>
      <c r="C243" s="43"/>
      <c r="D243" s="55"/>
      <c r="E243" s="152"/>
      <c r="F243" s="55"/>
    </row>
    <row r="244" spans="1:8">
      <c r="B244" s="54"/>
      <c r="C244" s="43"/>
      <c r="D244" s="55"/>
      <c r="E244" s="152"/>
      <c r="F244" s="55"/>
    </row>
    <row r="245" spans="1:8">
      <c r="B245" s="56" t="s">
        <v>82</v>
      </c>
      <c r="C245" s="16"/>
      <c r="D245" s="57"/>
      <c r="E245" s="159"/>
      <c r="F245" s="57"/>
    </row>
    <row r="246" spans="1:8">
      <c r="A246" s="80"/>
      <c r="B246" s="63"/>
      <c r="C246" s="43"/>
      <c r="D246" s="55"/>
      <c r="E246" s="152"/>
      <c r="F246" s="55"/>
    </row>
    <row r="247" spans="1:8" ht="38.25">
      <c r="A247" s="80" t="s">
        <v>1</v>
      </c>
      <c r="B247" s="9" t="s">
        <v>128</v>
      </c>
      <c r="C247" s="43" t="s">
        <v>41</v>
      </c>
      <c r="D247" s="55">
        <v>1</v>
      </c>
      <c r="E247" s="152"/>
      <c r="F247" s="55">
        <f>D247*E247</f>
        <v>0</v>
      </c>
    </row>
    <row r="248" spans="1:8">
      <c r="A248" s="80"/>
      <c r="B248" s="9"/>
      <c r="C248" s="43"/>
      <c r="D248" s="55"/>
      <c r="E248" s="152"/>
      <c r="F248" s="55">
        <f t="shared" ref="F248:F281" si="8">D248*E248</f>
        <v>0</v>
      </c>
    </row>
    <row r="249" spans="1:8" ht="38.25">
      <c r="A249" s="80" t="s">
        <v>2</v>
      </c>
      <c r="B249" s="9" t="s">
        <v>129</v>
      </c>
      <c r="C249" s="43" t="s">
        <v>41</v>
      </c>
      <c r="D249" s="55">
        <v>1</v>
      </c>
      <c r="E249" s="152"/>
      <c r="F249" s="55">
        <f t="shared" si="8"/>
        <v>0</v>
      </c>
    </row>
    <row r="250" spans="1:8">
      <c r="A250" s="80"/>
      <c r="B250" s="63"/>
      <c r="C250" s="43"/>
      <c r="D250" s="55"/>
      <c r="E250" s="152"/>
      <c r="F250" s="55">
        <f t="shared" si="8"/>
        <v>0</v>
      </c>
    </row>
    <row r="251" spans="1:8" ht="38.25">
      <c r="A251" s="80" t="s">
        <v>3</v>
      </c>
      <c r="B251" s="58" t="s">
        <v>212</v>
      </c>
      <c r="C251" s="86"/>
      <c r="D251" s="27"/>
      <c r="E251" s="150"/>
      <c r="F251" s="55">
        <f t="shared" si="8"/>
        <v>0</v>
      </c>
    </row>
    <row r="252" spans="1:8">
      <c r="A252" s="80"/>
      <c r="B252" s="58" t="s">
        <v>123</v>
      </c>
      <c r="C252" s="3" t="s">
        <v>120</v>
      </c>
      <c r="D252" s="27">
        <v>2</v>
      </c>
      <c r="E252" s="150"/>
      <c r="F252" s="55">
        <f t="shared" si="8"/>
        <v>0</v>
      </c>
      <c r="H252" s="27"/>
    </row>
    <row r="253" spans="1:8">
      <c r="B253" s="58" t="s">
        <v>214</v>
      </c>
      <c r="C253" s="3" t="s">
        <v>120</v>
      </c>
      <c r="D253" s="27">
        <v>2</v>
      </c>
      <c r="E253" s="150"/>
      <c r="F253" s="55">
        <f t="shared" si="8"/>
        <v>0</v>
      </c>
      <c r="H253" s="27"/>
    </row>
    <row r="254" spans="1:8">
      <c r="B254" s="58" t="s">
        <v>213</v>
      </c>
      <c r="C254" s="3" t="s">
        <v>120</v>
      </c>
      <c r="D254" s="27">
        <v>4</v>
      </c>
      <c r="E254" s="150"/>
      <c r="F254" s="55">
        <f t="shared" si="8"/>
        <v>0</v>
      </c>
      <c r="H254" s="27"/>
    </row>
    <row r="255" spans="1:8">
      <c r="B255" s="58" t="s">
        <v>121</v>
      </c>
      <c r="C255" s="3" t="s">
        <v>120</v>
      </c>
      <c r="D255" s="27">
        <v>7</v>
      </c>
      <c r="E255" s="150"/>
      <c r="F255" s="55">
        <f t="shared" si="8"/>
        <v>0</v>
      </c>
      <c r="H255" s="27"/>
    </row>
    <row r="256" spans="1:8">
      <c r="B256" s="58" t="s">
        <v>215</v>
      </c>
      <c r="C256" s="3" t="s">
        <v>120</v>
      </c>
      <c r="D256" s="27">
        <v>1</v>
      </c>
      <c r="E256" s="150"/>
      <c r="F256" s="55">
        <f t="shared" si="8"/>
        <v>0</v>
      </c>
      <c r="H256" s="27"/>
    </row>
    <row r="257" spans="1:9">
      <c r="B257" s="58" t="s">
        <v>122</v>
      </c>
      <c r="C257" s="3" t="s">
        <v>120</v>
      </c>
      <c r="D257" s="27">
        <v>4</v>
      </c>
      <c r="E257" s="150"/>
      <c r="F257" s="55">
        <f t="shared" si="8"/>
        <v>0</v>
      </c>
      <c r="H257" s="27"/>
    </row>
    <row r="258" spans="1:9">
      <c r="B258" s="58" t="s">
        <v>124</v>
      </c>
      <c r="C258" s="3" t="s">
        <v>120</v>
      </c>
      <c r="D258" s="27">
        <v>2</v>
      </c>
      <c r="E258" s="150"/>
      <c r="F258" s="55">
        <f t="shared" si="8"/>
        <v>0</v>
      </c>
      <c r="H258" s="27"/>
    </row>
    <row r="259" spans="1:9">
      <c r="B259" s="58" t="s">
        <v>216</v>
      </c>
      <c r="C259" s="3" t="s">
        <v>120</v>
      </c>
      <c r="D259" s="27">
        <v>1</v>
      </c>
      <c r="E259" s="150"/>
      <c r="F259" s="55">
        <f t="shared" si="8"/>
        <v>0</v>
      </c>
      <c r="H259" s="27"/>
    </row>
    <row r="260" spans="1:9">
      <c r="B260" s="58" t="s">
        <v>125</v>
      </c>
      <c r="C260" s="3" t="s">
        <v>120</v>
      </c>
      <c r="D260" s="27">
        <v>2</v>
      </c>
      <c r="E260" s="150"/>
      <c r="F260" s="55">
        <f t="shared" si="8"/>
        <v>0</v>
      </c>
      <c r="H260" s="27"/>
    </row>
    <row r="261" spans="1:9">
      <c r="B261" s="58" t="s">
        <v>126</v>
      </c>
      <c r="C261" s="3" t="s">
        <v>120</v>
      </c>
      <c r="D261" s="27">
        <v>2</v>
      </c>
      <c r="E261" s="150"/>
      <c r="F261" s="55">
        <f t="shared" si="8"/>
        <v>0</v>
      </c>
      <c r="H261" s="27"/>
    </row>
    <row r="262" spans="1:9">
      <c r="B262" s="58" t="s">
        <v>127</v>
      </c>
      <c r="C262" s="3" t="s">
        <v>120</v>
      </c>
      <c r="D262" s="27">
        <v>3</v>
      </c>
      <c r="E262" s="150"/>
      <c r="F262" s="55">
        <f t="shared" si="8"/>
        <v>0</v>
      </c>
      <c r="H262" s="27"/>
    </row>
    <row r="263" spans="1:9">
      <c r="B263" s="58" t="s">
        <v>217</v>
      </c>
      <c r="C263" s="3" t="s">
        <v>120</v>
      </c>
      <c r="D263" s="27">
        <v>1</v>
      </c>
      <c r="E263" s="150"/>
      <c r="F263" s="55">
        <f t="shared" si="8"/>
        <v>0</v>
      </c>
      <c r="H263" s="27"/>
    </row>
    <row r="264" spans="1:9">
      <c r="B264" s="58"/>
      <c r="D264" s="27"/>
      <c r="E264" s="150"/>
      <c r="F264" s="55">
        <f t="shared" si="8"/>
        <v>0</v>
      </c>
      <c r="I264" s="4"/>
    </row>
    <row r="265" spans="1:9" ht="25.5">
      <c r="A265" s="1" t="s">
        <v>27</v>
      </c>
      <c r="B265" s="58" t="s">
        <v>132</v>
      </c>
      <c r="C265" s="3" t="s">
        <v>120</v>
      </c>
      <c r="D265" s="27">
        <v>1</v>
      </c>
      <c r="E265" s="150"/>
      <c r="F265" s="55">
        <f t="shared" si="8"/>
        <v>0</v>
      </c>
    </row>
    <row r="266" spans="1:9">
      <c r="B266" s="58"/>
      <c r="D266" s="27"/>
      <c r="E266" s="150"/>
      <c r="F266" s="55">
        <f t="shared" si="8"/>
        <v>0</v>
      </c>
    </row>
    <row r="267" spans="1:9" ht="38.25">
      <c r="A267" s="1" t="s">
        <v>46</v>
      </c>
      <c r="B267" s="58" t="s">
        <v>130</v>
      </c>
      <c r="C267" s="3" t="s">
        <v>5</v>
      </c>
      <c r="D267" s="27">
        <v>5.5</v>
      </c>
      <c r="E267" s="150"/>
      <c r="F267" s="55">
        <f t="shared" si="8"/>
        <v>0</v>
      </c>
    </row>
    <row r="268" spans="1:9">
      <c r="B268" s="58"/>
      <c r="D268" s="27"/>
      <c r="E268" s="150"/>
      <c r="F268" s="55">
        <f t="shared" si="8"/>
        <v>0</v>
      </c>
    </row>
    <row r="269" spans="1:9" ht="51">
      <c r="A269" s="1" t="s">
        <v>47</v>
      </c>
      <c r="B269" s="58" t="s">
        <v>218</v>
      </c>
      <c r="D269" s="27"/>
      <c r="E269" s="150"/>
      <c r="F269" s="55">
        <f t="shared" si="8"/>
        <v>0</v>
      </c>
    </row>
    <row r="270" spans="1:9">
      <c r="B270" s="58" t="s">
        <v>219</v>
      </c>
      <c r="C270" s="3" t="s">
        <v>0</v>
      </c>
      <c r="D270" s="27">
        <v>79</v>
      </c>
      <c r="E270" s="150"/>
      <c r="F270" s="55">
        <f t="shared" si="8"/>
        <v>0</v>
      </c>
    </row>
    <row r="271" spans="1:9">
      <c r="B271" s="58" t="s">
        <v>220</v>
      </c>
      <c r="C271" s="3" t="s">
        <v>0</v>
      </c>
      <c r="D271" s="27">
        <v>70</v>
      </c>
      <c r="E271" s="150"/>
      <c r="F271" s="55">
        <f t="shared" si="8"/>
        <v>0</v>
      </c>
    </row>
    <row r="272" spans="1:9">
      <c r="B272" s="58"/>
      <c r="D272" s="27"/>
      <c r="E272" s="150"/>
      <c r="F272" s="55">
        <f t="shared" si="8"/>
        <v>0</v>
      </c>
    </row>
    <row r="273" spans="1:7" ht="51">
      <c r="A273" s="1" t="s">
        <v>48</v>
      </c>
      <c r="B273" s="58" t="s">
        <v>221</v>
      </c>
      <c r="C273" s="3" t="s">
        <v>0</v>
      </c>
      <c r="D273" s="27">
        <v>70</v>
      </c>
      <c r="E273" s="150"/>
      <c r="F273" s="55">
        <f t="shared" si="8"/>
        <v>0</v>
      </c>
    </row>
    <row r="274" spans="1:7">
      <c r="B274" s="58"/>
      <c r="D274" s="27"/>
      <c r="E274" s="150"/>
      <c r="F274" s="55">
        <f t="shared" si="8"/>
        <v>0</v>
      </c>
    </row>
    <row r="275" spans="1:7" ht="25.5">
      <c r="A275" s="80" t="s">
        <v>49</v>
      </c>
      <c r="B275" s="81" t="s">
        <v>137</v>
      </c>
      <c r="C275" s="76" t="s">
        <v>0</v>
      </c>
      <c r="D275" s="77">
        <v>110</v>
      </c>
      <c r="E275" s="158"/>
      <c r="F275" s="55">
        <f t="shared" si="8"/>
        <v>0</v>
      </c>
    </row>
    <row r="276" spans="1:7">
      <c r="B276" s="58"/>
      <c r="D276" s="27"/>
      <c r="E276" s="150"/>
      <c r="F276" s="55">
        <f t="shared" si="8"/>
        <v>0</v>
      </c>
    </row>
    <row r="277" spans="1:7" ht="38.25">
      <c r="A277" s="1" t="s">
        <v>75</v>
      </c>
      <c r="B277" s="58" t="s">
        <v>131</v>
      </c>
      <c r="C277" s="3" t="s">
        <v>0</v>
      </c>
      <c r="D277" s="27">
        <v>3</v>
      </c>
      <c r="E277" s="150"/>
      <c r="F277" s="55">
        <f t="shared" si="8"/>
        <v>0</v>
      </c>
    </row>
    <row r="278" spans="1:7">
      <c r="B278" s="58"/>
      <c r="D278" s="27"/>
      <c r="E278" s="150"/>
      <c r="F278" s="55">
        <f t="shared" si="8"/>
        <v>0</v>
      </c>
    </row>
    <row r="279" spans="1:7" ht="38.25">
      <c r="A279" s="1" t="s">
        <v>76</v>
      </c>
      <c r="B279" s="58" t="s">
        <v>222</v>
      </c>
      <c r="C279" s="3" t="s">
        <v>19</v>
      </c>
      <c r="D279" s="27">
        <v>24</v>
      </c>
      <c r="E279" s="150"/>
      <c r="F279" s="55">
        <f t="shared" si="8"/>
        <v>0</v>
      </c>
    </row>
    <row r="280" spans="1:7">
      <c r="B280" s="58"/>
      <c r="D280" s="27"/>
      <c r="E280" s="150"/>
      <c r="F280" s="55">
        <f t="shared" si="8"/>
        <v>0</v>
      </c>
    </row>
    <row r="281" spans="1:7" ht="76.5">
      <c r="A281" s="1" t="s">
        <v>77</v>
      </c>
      <c r="B281" s="26" t="s">
        <v>114</v>
      </c>
      <c r="C281" s="3" t="s">
        <v>5</v>
      </c>
      <c r="D281" s="27">
        <f>ROUNDUP((D249*3+0.15*(D252*1.65*2.2+D253*0.8*2+D254*0.9*2.1+D255*0.65*1.9+D256*2.2*0.9+D257*2.5*0.75+D258*1.5*0.7+D259*0.9*0.9+D260*0.8*0.7+D261*0.6*0.6+D262*0.5*0.6+D263*0.3*0.6)+D265*0.5+D267*1.4+1.3*0.6*(D270+D271)+0.2*D273+D275*0.05+D277*0.05+D279*0.05),0)</f>
        <v>155</v>
      </c>
      <c r="E281" s="153"/>
      <c r="F281" s="55">
        <f t="shared" si="8"/>
        <v>0</v>
      </c>
      <c r="G281" s="64"/>
    </row>
    <row r="282" spans="1:7">
      <c r="B282" s="26"/>
      <c r="D282" s="27"/>
      <c r="E282" s="150"/>
      <c r="F282" s="55"/>
    </row>
    <row r="283" spans="1:7">
      <c r="B283" s="60" t="s">
        <v>88</v>
      </c>
      <c r="C283" s="82"/>
      <c r="D283" s="71"/>
      <c r="E283" s="156"/>
      <c r="F283" s="72">
        <f>SUM(F247:F281)</f>
        <v>0</v>
      </c>
    </row>
    <row r="284" spans="1:7">
      <c r="B284" s="26"/>
      <c r="D284" s="27"/>
      <c r="E284" s="150"/>
      <c r="F284" s="55"/>
    </row>
    <row r="285" spans="1:7">
      <c r="B285" s="54"/>
      <c r="C285" s="43"/>
      <c r="D285" s="55"/>
      <c r="E285" s="152"/>
      <c r="F285" s="55"/>
    </row>
    <row r="286" spans="1:7">
      <c r="B286" s="83" t="s">
        <v>133</v>
      </c>
      <c r="D286" s="27"/>
      <c r="E286" s="150"/>
      <c r="F286" s="27"/>
    </row>
    <row r="287" spans="1:7">
      <c r="B287" s="9"/>
      <c r="D287" s="27"/>
      <c r="E287" s="150"/>
      <c r="F287" s="27"/>
    </row>
    <row r="288" spans="1:7" ht="69.95" customHeight="1">
      <c r="B288" s="25" t="s">
        <v>136</v>
      </c>
      <c r="D288" s="27"/>
      <c r="E288" s="150"/>
      <c r="F288" s="27"/>
    </row>
    <row r="289" spans="1:9">
      <c r="B289" s="9"/>
      <c r="D289" s="27"/>
      <c r="E289" s="150"/>
      <c r="F289" s="27"/>
    </row>
    <row r="290" spans="1:9">
      <c r="A290" s="1" t="s">
        <v>4</v>
      </c>
      <c r="B290" s="9" t="s">
        <v>135</v>
      </c>
      <c r="C290" s="3" t="s">
        <v>0</v>
      </c>
      <c r="D290" s="27">
        <f>D270+D271</f>
        <v>149</v>
      </c>
      <c r="E290" s="150"/>
      <c r="F290" s="27">
        <f>D290*E290</f>
        <v>0</v>
      </c>
    </row>
    <row r="291" spans="1:9">
      <c r="B291" s="9"/>
      <c r="D291" s="27"/>
      <c r="E291" s="150"/>
      <c r="F291" s="27">
        <f t="shared" ref="F291:F325" si="9">D291*E291</f>
        <v>0</v>
      </c>
    </row>
    <row r="292" spans="1:9" ht="63.75">
      <c r="A292" s="1" t="s">
        <v>6</v>
      </c>
      <c r="B292" s="9" t="s">
        <v>223</v>
      </c>
      <c r="C292" s="3" t="s">
        <v>5</v>
      </c>
      <c r="D292" s="27">
        <v>45</v>
      </c>
      <c r="E292" s="150"/>
      <c r="F292" s="27">
        <f t="shared" si="9"/>
        <v>0</v>
      </c>
    </row>
    <row r="293" spans="1:9">
      <c r="B293" s="9"/>
      <c r="D293" s="27"/>
      <c r="E293" s="150"/>
      <c r="F293" s="27">
        <f t="shared" si="9"/>
        <v>0</v>
      </c>
    </row>
    <row r="294" spans="1:9" ht="51">
      <c r="A294" s="1" t="s">
        <v>7</v>
      </c>
      <c r="B294" s="9" t="s">
        <v>253</v>
      </c>
      <c r="C294" s="3" t="s">
        <v>5</v>
      </c>
      <c r="D294" s="27">
        <v>16</v>
      </c>
      <c r="E294" s="150"/>
      <c r="F294" s="27">
        <f t="shared" si="9"/>
        <v>0</v>
      </c>
    </row>
    <row r="295" spans="1:9">
      <c r="B295" s="9"/>
      <c r="D295" s="27"/>
      <c r="E295" s="150"/>
      <c r="F295" s="27">
        <f t="shared" si="9"/>
        <v>0</v>
      </c>
    </row>
    <row r="296" spans="1:9" ht="51">
      <c r="A296" s="80" t="s">
        <v>8</v>
      </c>
      <c r="B296" s="81" t="s">
        <v>142</v>
      </c>
      <c r="C296" s="76" t="s">
        <v>0</v>
      </c>
      <c r="D296" s="77">
        <v>56</v>
      </c>
      <c r="E296" s="158"/>
      <c r="F296" s="27">
        <f t="shared" si="9"/>
        <v>0</v>
      </c>
    </row>
    <row r="297" spans="1:9">
      <c r="B297" s="9"/>
      <c r="D297" s="27"/>
      <c r="E297" s="150"/>
      <c r="F297" s="27">
        <f t="shared" si="9"/>
        <v>0</v>
      </c>
    </row>
    <row r="298" spans="1:9" ht="51">
      <c r="A298" s="1" t="s">
        <v>9</v>
      </c>
      <c r="B298" s="81" t="s">
        <v>138</v>
      </c>
      <c r="C298" s="76"/>
      <c r="D298" s="77"/>
      <c r="E298" s="158"/>
      <c r="F298" s="27">
        <f t="shared" si="9"/>
        <v>0</v>
      </c>
      <c r="I298" s="69"/>
    </row>
    <row r="299" spans="1:9">
      <c r="B299" s="81" t="s">
        <v>139</v>
      </c>
      <c r="C299" s="76" t="s">
        <v>0</v>
      </c>
      <c r="D299" s="77">
        <f>D290</f>
        <v>149</v>
      </c>
      <c r="E299" s="158"/>
      <c r="F299" s="27">
        <f t="shared" si="9"/>
        <v>0</v>
      </c>
      <c r="I299" s="69"/>
    </row>
    <row r="300" spans="1:9" ht="25.5">
      <c r="B300" s="81" t="s">
        <v>140</v>
      </c>
      <c r="C300" s="76" t="s">
        <v>0</v>
      </c>
      <c r="D300" s="77">
        <f>D296</f>
        <v>56</v>
      </c>
      <c r="E300" s="158"/>
      <c r="F300" s="27">
        <f t="shared" si="9"/>
        <v>0</v>
      </c>
      <c r="I300" s="69"/>
    </row>
    <row r="301" spans="1:9">
      <c r="B301" s="81"/>
      <c r="C301" s="76"/>
      <c r="D301" s="77"/>
      <c r="E301" s="158"/>
      <c r="F301" s="27">
        <f t="shared" si="9"/>
        <v>0</v>
      </c>
      <c r="I301" s="69"/>
    </row>
    <row r="302" spans="1:9" ht="63.75">
      <c r="A302" s="80" t="s">
        <v>30</v>
      </c>
      <c r="B302" s="81" t="s">
        <v>59</v>
      </c>
      <c r="C302" s="76" t="s">
        <v>0</v>
      </c>
      <c r="D302" s="77">
        <f>D299</f>
        <v>149</v>
      </c>
      <c r="E302" s="158"/>
      <c r="F302" s="27">
        <f t="shared" si="9"/>
        <v>0</v>
      </c>
      <c r="I302" s="69"/>
    </row>
    <row r="303" spans="1:9">
      <c r="A303" s="80"/>
      <c r="B303" s="81"/>
      <c r="C303" s="76"/>
      <c r="D303" s="77"/>
      <c r="E303" s="158"/>
      <c r="F303" s="27">
        <f t="shared" si="9"/>
        <v>0</v>
      </c>
      <c r="I303" s="69"/>
    </row>
    <row r="304" spans="1:9" ht="76.5">
      <c r="A304" s="80" t="s">
        <v>31</v>
      </c>
      <c r="B304" s="81" t="s">
        <v>141</v>
      </c>
      <c r="C304" s="76" t="s">
        <v>0</v>
      </c>
      <c r="D304" s="77">
        <f>D300</f>
        <v>56</v>
      </c>
      <c r="E304" s="158"/>
      <c r="F304" s="27">
        <f t="shared" si="9"/>
        <v>0</v>
      </c>
      <c r="I304" s="69"/>
    </row>
    <row r="305" spans="1:9">
      <c r="B305" s="9"/>
      <c r="D305" s="27"/>
      <c r="E305" s="150"/>
      <c r="F305" s="27">
        <f t="shared" si="9"/>
        <v>0</v>
      </c>
    </row>
    <row r="306" spans="1:9" ht="51">
      <c r="A306" s="80" t="s">
        <v>32</v>
      </c>
      <c r="B306" s="81" t="s">
        <v>231</v>
      </c>
      <c r="C306" s="76" t="s">
        <v>5</v>
      </c>
      <c r="D306" s="77">
        <v>1.5</v>
      </c>
      <c r="E306" s="158"/>
      <c r="F306" s="27">
        <f t="shared" si="9"/>
        <v>0</v>
      </c>
    </row>
    <row r="307" spans="1:9">
      <c r="A307" s="80"/>
      <c r="B307" s="9"/>
      <c r="D307" s="27"/>
      <c r="E307" s="150"/>
      <c r="F307" s="27">
        <f t="shared" si="9"/>
        <v>0</v>
      </c>
    </row>
    <row r="308" spans="1:9" ht="66.95" customHeight="1">
      <c r="A308" s="80" t="s">
        <v>33</v>
      </c>
      <c r="B308" s="81" t="s">
        <v>224</v>
      </c>
      <c r="C308" s="76" t="s">
        <v>0</v>
      </c>
      <c r="D308" s="77">
        <f>D302</f>
        <v>149</v>
      </c>
      <c r="E308" s="158"/>
      <c r="F308" s="27">
        <f t="shared" si="9"/>
        <v>0</v>
      </c>
      <c r="I308" s="69"/>
    </row>
    <row r="309" spans="1:9">
      <c r="B309" s="81"/>
      <c r="C309" s="76"/>
      <c r="D309" s="77"/>
      <c r="E309" s="158"/>
      <c r="F309" s="27">
        <f t="shared" si="9"/>
        <v>0</v>
      </c>
      <c r="I309" s="69"/>
    </row>
    <row r="310" spans="1:9" ht="51">
      <c r="A310" s="80" t="s">
        <v>143</v>
      </c>
      <c r="B310" s="9" t="s">
        <v>225</v>
      </c>
      <c r="D310" s="27"/>
      <c r="E310" s="153"/>
      <c r="F310" s="27">
        <f t="shared" si="9"/>
        <v>0</v>
      </c>
    </row>
    <row r="311" spans="1:9">
      <c r="B311" s="9" t="s">
        <v>226</v>
      </c>
      <c r="C311" s="3" t="s">
        <v>0</v>
      </c>
      <c r="D311" s="27">
        <v>79</v>
      </c>
      <c r="E311" s="153"/>
      <c r="F311" s="27">
        <f t="shared" si="9"/>
        <v>0</v>
      </c>
    </row>
    <row r="312" spans="1:9">
      <c r="B312" s="9" t="s">
        <v>228</v>
      </c>
      <c r="C312" s="3" t="s">
        <v>0</v>
      </c>
      <c r="D312" s="27">
        <v>70</v>
      </c>
      <c r="E312" s="153"/>
      <c r="F312" s="27">
        <f t="shared" si="9"/>
        <v>0</v>
      </c>
    </row>
    <row r="313" spans="1:9">
      <c r="B313" s="9" t="s">
        <v>227</v>
      </c>
      <c r="C313" s="3" t="s">
        <v>0</v>
      </c>
      <c r="D313" s="27">
        <v>70</v>
      </c>
      <c r="E313" s="153"/>
      <c r="F313" s="27">
        <f t="shared" si="9"/>
        <v>0</v>
      </c>
    </row>
    <row r="314" spans="1:9">
      <c r="A314" s="80"/>
      <c r="B314" s="81"/>
      <c r="C314" s="76"/>
      <c r="D314" s="77"/>
      <c r="E314" s="158"/>
      <c r="F314" s="27">
        <f t="shared" si="9"/>
        <v>0</v>
      </c>
      <c r="I314" s="69"/>
    </row>
    <row r="315" spans="1:9" ht="76.5">
      <c r="A315" s="80" t="s">
        <v>146</v>
      </c>
      <c r="B315" s="81" t="s">
        <v>229</v>
      </c>
      <c r="D315" s="5"/>
      <c r="E315" s="165"/>
      <c r="F315" s="27">
        <f t="shared" si="9"/>
        <v>0</v>
      </c>
    </row>
    <row r="316" spans="1:9">
      <c r="A316" s="80"/>
      <c r="B316" s="81" t="s">
        <v>144</v>
      </c>
      <c r="C316" s="76" t="s">
        <v>41</v>
      </c>
      <c r="D316" s="77">
        <v>1</v>
      </c>
      <c r="E316" s="158"/>
      <c r="F316" s="27">
        <f t="shared" si="9"/>
        <v>0</v>
      </c>
    </row>
    <row r="317" spans="1:9">
      <c r="A317" s="80"/>
      <c r="B317" s="81" t="s">
        <v>145</v>
      </c>
      <c r="C317" s="76" t="s">
        <v>41</v>
      </c>
      <c r="D317" s="77">
        <v>1</v>
      </c>
      <c r="E317" s="158"/>
      <c r="F317" s="27">
        <f t="shared" si="9"/>
        <v>0</v>
      </c>
    </row>
    <row r="318" spans="1:9">
      <c r="A318" s="80"/>
      <c r="B318" s="81"/>
      <c r="C318" s="76"/>
      <c r="D318" s="77"/>
      <c r="E318" s="158"/>
      <c r="F318" s="27">
        <f t="shared" si="9"/>
        <v>0</v>
      </c>
    </row>
    <row r="319" spans="1:9" ht="51">
      <c r="A319" s="80" t="s">
        <v>150</v>
      </c>
      <c r="B319" s="81" t="s">
        <v>149</v>
      </c>
      <c r="C319" s="76"/>
      <c r="D319" s="77"/>
      <c r="E319" s="158"/>
      <c r="F319" s="27">
        <f t="shared" si="9"/>
        <v>0</v>
      </c>
    </row>
    <row r="320" spans="1:9">
      <c r="A320" s="80"/>
      <c r="B320" s="81" t="s">
        <v>147</v>
      </c>
      <c r="C320" s="76" t="s">
        <v>0</v>
      </c>
      <c r="D320" s="77">
        <v>95</v>
      </c>
      <c r="E320" s="158"/>
      <c r="F320" s="27">
        <f t="shared" si="9"/>
        <v>0</v>
      </c>
      <c r="I320" s="69"/>
    </row>
    <row r="321" spans="1:8">
      <c r="B321" s="9" t="s">
        <v>148</v>
      </c>
      <c r="C321" s="3" t="s">
        <v>0</v>
      </c>
      <c r="D321" s="27">
        <v>15</v>
      </c>
      <c r="E321" s="150"/>
      <c r="F321" s="27">
        <f t="shared" si="9"/>
        <v>0</v>
      </c>
    </row>
    <row r="322" spans="1:8">
      <c r="B322" s="9"/>
      <c r="D322" s="27"/>
      <c r="E322" s="150"/>
      <c r="F322" s="27">
        <f t="shared" si="9"/>
        <v>0</v>
      </c>
    </row>
    <row r="323" spans="1:8" ht="38.25">
      <c r="A323" s="80" t="s">
        <v>151</v>
      </c>
      <c r="B323" s="81" t="s">
        <v>230</v>
      </c>
      <c r="C323" s="76" t="s">
        <v>18</v>
      </c>
      <c r="D323" s="77">
        <v>147</v>
      </c>
      <c r="E323" s="158"/>
      <c r="F323" s="27">
        <f t="shared" si="9"/>
        <v>0</v>
      </c>
    </row>
    <row r="324" spans="1:8">
      <c r="A324" s="80"/>
      <c r="B324" s="81"/>
      <c r="C324" s="76"/>
      <c r="D324" s="77"/>
      <c r="E324" s="158"/>
      <c r="F324" s="27">
        <f t="shared" si="9"/>
        <v>0</v>
      </c>
    </row>
    <row r="325" spans="1:8" ht="51">
      <c r="A325" s="80" t="s">
        <v>152</v>
      </c>
      <c r="B325" s="81" t="s">
        <v>232</v>
      </c>
      <c r="C325" s="76" t="s">
        <v>18</v>
      </c>
      <c r="D325" s="77">
        <v>21</v>
      </c>
      <c r="E325" s="158"/>
      <c r="F325" s="27">
        <f t="shared" si="9"/>
        <v>0</v>
      </c>
    </row>
    <row r="326" spans="1:8">
      <c r="A326" s="80"/>
      <c r="B326" s="81"/>
      <c r="C326" s="76"/>
      <c r="D326" s="77"/>
      <c r="E326" s="158"/>
      <c r="F326" s="27"/>
    </row>
    <row r="327" spans="1:8">
      <c r="A327" s="80"/>
      <c r="B327" s="60" t="s">
        <v>153</v>
      </c>
      <c r="C327" s="82"/>
      <c r="D327" s="71"/>
      <c r="E327" s="156"/>
      <c r="F327" s="72">
        <f>SUM(F290:F325)</f>
        <v>0</v>
      </c>
    </row>
    <row r="328" spans="1:8">
      <c r="A328" s="80"/>
      <c r="B328" s="81"/>
      <c r="C328" s="76"/>
      <c r="D328" s="77"/>
      <c r="E328" s="158"/>
      <c r="F328" s="27"/>
    </row>
    <row r="329" spans="1:8">
      <c r="A329" s="80"/>
      <c r="B329" s="81"/>
      <c r="C329" s="76"/>
      <c r="D329" s="77"/>
      <c r="E329" s="158"/>
      <c r="F329" s="27"/>
    </row>
    <row r="330" spans="1:8">
      <c r="A330" s="80"/>
      <c r="B330" s="83" t="s">
        <v>134</v>
      </c>
      <c r="C330" s="76"/>
      <c r="D330" s="77"/>
      <c r="E330" s="158"/>
      <c r="F330" s="27"/>
    </row>
    <row r="331" spans="1:8">
      <c r="A331" s="80"/>
      <c r="B331" s="81"/>
      <c r="C331" s="76"/>
      <c r="D331" s="77"/>
      <c r="E331" s="158"/>
      <c r="F331" s="27"/>
    </row>
    <row r="332" spans="1:8">
      <c r="A332" s="80"/>
      <c r="B332" s="87" t="s">
        <v>154</v>
      </c>
      <c r="C332" s="76"/>
      <c r="D332" s="77"/>
      <c r="E332" s="158"/>
      <c r="F332" s="27"/>
    </row>
    <row r="333" spans="1:8">
      <c r="A333" s="80"/>
      <c r="B333" s="81"/>
      <c r="C333" s="76"/>
      <c r="D333" s="77"/>
      <c r="E333" s="158"/>
      <c r="F333" s="27"/>
    </row>
    <row r="334" spans="1:8" ht="105">
      <c r="A334" s="84" t="s">
        <v>10</v>
      </c>
      <c r="B334" s="54" t="s">
        <v>233</v>
      </c>
      <c r="C334" s="43" t="s">
        <v>19</v>
      </c>
      <c r="D334" s="55">
        <v>2</v>
      </c>
      <c r="E334" s="152"/>
      <c r="F334" s="55">
        <f>D334*E334</f>
        <v>0</v>
      </c>
    </row>
    <row r="335" spans="1:8">
      <c r="A335" s="80"/>
      <c r="B335" s="81"/>
      <c r="C335" s="76"/>
      <c r="D335" s="77"/>
      <c r="E335" s="158"/>
      <c r="F335" s="55">
        <f t="shared" ref="F335:F373" si="10">D335*E335</f>
        <v>0</v>
      </c>
    </row>
    <row r="336" spans="1:8" ht="63.75">
      <c r="A336" s="84" t="s">
        <v>11</v>
      </c>
      <c r="B336" s="54" t="s">
        <v>234</v>
      </c>
      <c r="C336" s="43" t="s">
        <v>19</v>
      </c>
      <c r="D336" s="55">
        <v>2</v>
      </c>
      <c r="E336" s="152"/>
      <c r="F336" s="55">
        <f t="shared" si="10"/>
        <v>0</v>
      </c>
      <c r="H336" s="85"/>
    </row>
    <row r="337" spans="1:8">
      <c r="A337" s="80"/>
      <c r="B337" s="81"/>
      <c r="C337" s="76"/>
      <c r="D337" s="77"/>
      <c r="E337" s="158"/>
      <c r="F337" s="55">
        <f t="shared" si="10"/>
        <v>0</v>
      </c>
    </row>
    <row r="338" spans="1:8" ht="66.75">
      <c r="A338" s="80" t="s">
        <v>22</v>
      </c>
      <c r="B338" s="81" t="s">
        <v>184</v>
      </c>
      <c r="C338" s="88"/>
      <c r="D338" s="77"/>
      <c r="E338" s="158"/>
      <c r="F338" s="55">
        <f t="shared" si="10"/>
        <v>0</v>
      </c>
    </row>
    <row r="339" spans="1:8">
      <c r="B339" s="58" t="s">
        <v>215</v>
      </c>
      <c r="C339" s="3" t="s">
        <v>19</v>
      </c>
      <c r="D339" s="27">
        <v>1</v>
      </c>
      <c r="E339" s="150"/>
      <c r="F339" s="55">
        <f t="shared" si="10"/>
        <v>0</v>
      </c>
      <c r="H339" s="27"/>
    </row>
    <row r="340" spans="1:8">
      <c r="A340" s="80"/>
      <c r="B340" s="58" t="s">
        <v>122</v>
      </c>
      <c r="C340" s="3" t="s">
        <v>19</v>
      </c>
      <c r="D340" s="27">
        <v>4</v>
      </c>
      <c r="E340" s="158"/>
      <c r="F340" s="55">
        <f t="shared" si="10"/>
        <v>0</v>
      </c>
    </row>
    <row r="341" spans="1:8">
      <c r="A341" s="80"/>
      <c r="B341" s="58" t="s">
        <v>159</v>
      </c>
      <c r="C341" s="3" t="s">
        <v>19</v>
      </c>
      <c r="D341" s="27">
        <v>2</v>
      </c>
      <c r="E341" s="158"/>
      <c r="F341" s="55">
        <f t="shared" si="10"/>
        <v>0</v>
      </c>
    </row>
    <row r="342" spans="1:8">
      <c r="B342" s="58" t="s">
        <v>216</v>
      </c>
      <c r="C342" s="3" t="s">
        <v>19</v>
      </c>
      <c r="D342" s="27">
        <v>1</v>
      </c>
      <c r="E342" s="150"/>
      <c r="F342" s="55">
        <f t="shared" si="10"/>
        <v>0</v>
      </c>
      <c r="H342" s="27"/>
    </row>
    <row r="343" spans="1:8">
      <c r="A343" s="80"/>
      <c r="B343" s="58" t="s">
        <v>160</v>
      </c>
      <c r="C343" s="3" t="s">
        <v>19</v>
      </c>
      <c r="D343" s="27">
        <v>2</v>
      </c>
      <c r="E343" s="158"/>
      <c r="F343" s="55">
        <f t="shared" si="10"/>
        <v>0</v>
      </c>
    </row>
    <row r="344" spans="1:8">
      <c r="A344" s="80"/>
      <c r="B344" s="58" t="s">
        <v>161</v>
      </c>
      <c r="C344" s="3" t="s">
        <v>19</v>
      </c>
      <c r="D344" s="27">
        <v>2</v>
      </c>
      <c r="E344" s="158"/>
      <c r="F344" s="55">
        <f t="shared" si="10"/>
        <v>0</v>
      </c>
    </row>
    <row r="345" spans="1:8">
      <c r="A345" s="80"/>
      <c r="B345" s="58" t="s">
        <v>162</v>
      </c>
      <c r="C345" s="3" t="s">
        <v>19</v>
      </c>
      <c r="D345" s="27">
        <v>3</v>
      </c>
      <c r="E345" s="158"/>
      <c r="F345" s="55">
        <f t="shared" si="10"/>
        <v>0</v>
      </c>
    </row>
    <row r="346" spans="1:8">
      <c r="B346" s="58" t="s">
        <v>217</v>
      </c>
      <c r="C346" s="3" t="s">
        <v>19</v>
      </c>
      <c r="D346" s="27">
        <v>1</v>
      </c>
      <c r="E346" s="150"/>
      <c r="F346" s="55">
        <f t="shared" si="10"/>
        <v>0</v>
      </c>
      <c r="H346" s="27"/>
    </row>
    <row r="347" spans="1:8">
      <c r="B347" s="58"/>
      <c r="D347" s="27"/>
      <c r="E347" s="150"/>
      <c r="F347" s="55">
        <f t="shared" si="10"/>
        <v>0</v>
      </c>
      <c r="H347" s="27"/>
    </row>
    <row r="348" spans="1:8" ht="89.25">
      <c r="A348" s="1" t="s">
        <v>23</v>
      </c>
      <c r="B348" s="58" t="s">
        <v>605</v>
      </c>
      <c r="D348" s="27"/>
      <c r="E348" s="150"/>
      <c r="F348" s="55">
        <f t="shared" si="10"/>
        <v>0</v>
      </c>
      <c r="H348" s="27"/>
    </row>
    <row r="349" spans="1:8">
      <c r="B349" s="58" t="s">
        <v>254</v>
      </c>
      <c r="C349" s="3" t="s">
        <v>19</v>
      </c>
      <c r="D349" s="27">
        <v>4</v>
      </c>
      <c r="E349" s="150"/>
      <c r="F349" s="55">
        <f t="shared" si="10"/>
        <v>0</v>
      </c>
      <c r="H349" s="27"/>
    </row>
    <row r="350" spans="1:8">
      <c r="B350" s="58" t="s">
        <v>255</v>
      </c>
      <c r="C350" s="3" t="s">
        <v>19</v>
      </c>
      <c r="D350" s="27">
        <v>3</v>
      </c>
      <c r="E350" s="150"/>
      <c r="F350" s="55">
        <f t="shared" si="10"/>
        <v>0</v>
      </c>
      <c r="H350" s="27"/>
    </row>
    <row r="351" spans="1:8">
      <c r="B351" s="58"/>
      <c r="D351" s="27"/>
      <c r="E351" s="150"/>
      <c r="F351" s="55">
        <f t="shared" si="10"/>
        <v>0</v>
      </c>
      <c r="H351" s="27"/>
    </row>
    <row r="352" spans="1:8">
      <c r="A352" s="80"/>
      <c r="B352" s="87" t="s">
        <v>155</v>
      </c>
      <c r="C352" s="76"/>
      <c r="D352" s="77"/>
      <c r="E352" s="158"/>
      <c r="F352" s="55">
        <f t="shared" si="10"/>
        <v>0</v>
      </c>
    </row>
    <row r="353" spans="1:6">
      <c r="A353" s="80"/>
      <c r="B353" s="81"/>
      <c r="C353" s="76"/>
      <c r="D353" s="77"/>
      <c r="E353" s="158"/>
      <c r="F353" s="55">
        <f t="shared" si="10"/>
        <v>0</v>
      </c>
    </row>
    <row r="354" spans="1:6" ht="63.75">
      <c r="A354" s="80" t="s">
        <v>23</v>
      </c>
      <c r="B354" s="81" t="s">
        <v>185</v>
      </c>
      <c r="C354" s="88"/>
      <c r="D354" s="77"/>
      <c r="E354" s="158"/>
      <c r="F354" s="55">
        <f t="shared" si="10"/>
        <v>0</v>
      </c>
    </row>
    <row r="355" spans="1:6">
      <c r="A355" s="80"/>
      <c r="B355" s="81" t="s">
        <v>235</v>
      </c>
      <c r="C355" s="76" t="s">
        <v>19</v>
      </c>
      <c r="D355" s="77">
        <v>2</v>
      </c>
      <c r="E355" s="158"/>
      <c r="F355" s="55">
        <f t="shared" si="10"/>
        <v>0</v>
      </c>
    </row>
    <row r="356" spans="1:6">
      <c r="A356" s="80"/>
      <c r="B356" s="81" t="s">
        <v>156</v>
      </c>
      <c r="C356" s="76" t="s">
        <v>19</v>
      </c>
      <c r="D356" s="77">
        <v>4</v>
      </c>
      <c r="E356" s="158"/>
      <c r="F356" s="55">
        <f t="shared" si="10"/>
        <v>0</v>
      </c>
    </row>
    <row r="357" spans="1:6">
      <c r="A357" s="80"/>
      <c r="B357" s="81"/>
      <c r="C357" s="76"/>
      <c r="D357" s="77"/>
      <c r="E357" s="158"/>
      <c r="F357" s="55">
        <f t="shared" si="10"/>
        <v>0</v>
      </c>
    </row>
    <row r="358" spans="1:6" ht="63.75">
      <c r="A358" s="80" t="s">
        <v>24</v>
      </c>
      <c r="B358" s="81" t="s">
        <v>157</v>
      </c>
      <c r="C358" s="76" t="s">
        <v>19</v>
      </c>
      <c r="D358" s="77">
        <v>1</v>
      </c>
      <c r="E358" s="158"/>
      <c r="F358" s="55">
        <f t="shared" si="10"/>
        <v>0</v>
      </c>
    </row>
    <row r="359" spans="1:6">
      <c r="A359" s="80"/>
      <c r="B359" s="81"/>
      <c r="C359" s="76"/>
      <c r="D359" s="77"/>
      <c r="E359" s="158"/>
      <c r="F359" s="55">
        <f t="shared" si="10"/>
        <v>0</v>
      </c>
    </row>
    <row r="360" spans="1:6">
      <c r="A360" s="80"/>
      <c r="B360" s="87" t="s">
        <v>158</v>
      </c>
      <c r="C360" s="76"/>
      <c r="D360" s="77"/>
      <c r="E360" s="158"/>
      <c r="F360" s="55">
        <f t="shared" si="10"/>
        <v>0</v>
      </c>
    </row>
    <row r="361" spans="1:6">
      <c r="A361" s="80"/>
      <c r="B361" s="81"/>
      <c r="C361" s="76"/>
      <c r="D361" s="77"/>
      <c r="E361" s="158"/>
      <c r="F361" s="55">
        <f t="shared" si="10"/>
        <v>0</v>
      </c>
    </row>
    <row r="362" spans="1:6" ht="89.25">
      <c r="A362" s="84" t="s">
        <v>28</v>
      </c>
      <c r="B362" s="9" t="s">
        <v>606</v>
      </c>
      <c r="C362" s="43" t="s">
        <v>0</v>
      </c>
      <c r="D362" s="55">
        <v>10</v>
      </c>
      <c r="E362" s="152"/>
      <c r="F362" s="55">
        <f t="shared" si="10"/>
        <v>0</v>
      </c>
    </row>
    <row r="363" spans="1:6">
      <c r="A363" s="84"/>
      <c r="B363" s="9"/>
      <c r="C363" s="43"/>
      <c r="D363" s="55"/>
      <c r="E363" s="152"/>
      <c r="F363" s="55">
        <f t="shared" si="10"/>
        <v>0</v>
      </c>
    </row>
    <row r="364" spans="1:6" ht="38.25">
      <c r="A364" s="84" t="s">
        <v>29</v>
      </c>
      <c r="B364" s="9" t="s">
        <v>236</v>
      </c>
      <c r="C364" s="43" t="s">
        <v>0</v>
      </c>
      <c r="D364" s="55">
        <v>32</v>
      </c>
      <c r="E364" s="152"/>
      <c r="F364" s="55">
        <f t="shared" si="10"/>
        <v>0</v>
      </c>
    </row>
    <row r="365" spans="1:6">
      <c r="A365" s="80"/>
      <c r="B365" s="81"/>
      <c r="C365" s="76"/>
      <c r="D365" s="77"/>
      <c r="E365" s="158"/>
      <c r="F365" s="55">
        <f t="shared" si="10"/>
        <v>0</v>
      </c>
    </row>
    <row r="366" spans="1:6" ht="63.75">
      <c r="A366" s="84" t="s">
        <v>34</v>
      </c>
      <c r="B366" s="81" t="s">
        <v>163</v>
      </c>
      <c r="C366" s="76"/>
      <c r="D366" s="77"/>
      <c r="E366" s="158"/>
      <c r="F366" s="55">
        <f t="shared" si="10"/>
        <v>0</v>
      </c>
    </row>
    <row r="367" spans="1:6">
      <c r="A367" s="84"/>
      <c r="B367" s="81" t="s">
        <v>164</v>
      </c>
      <c r="C367" s="76" t="s">
        <v>0</v>
      </c>
      <c r="D367" s="77">
        <v>10</v>
      </c>
      <c r="E367" s="158"/>
      <c r="F367" s="55">
        <f t="shared" si="10"/>
        <v>0</v>
      </c>
    </row>
    <row r="368" spans="1:6" ht="25.5">
      <c r="A368" s="80"/>
      <c r="B368" s="81" t="s">
        <v>165</v>
      </c>
      <c r="C368" s="76" t="s">
        <v>19</v>
      </c>
      <c r="D368" s="77">
        <v>5</v>
      </c>
      <c r="E368" s="158"/>
      <c r="F368" s="55">
        <f t="shared" si="10"/>
        <v>0</v>
      </c>
    </row>
    <row r="369" spans="1:6" ht="25.5">
      <c r="A369" s="80"/>
      <c r="B369" s="81" t="s">
        <v>166</v>
      </c>
      <c r="C369" s="76" t="s">
        <v>19</v>
      </c>
      <c r="D369" s="77">
        <v>1</v>
      </c>
      <c r="E369" s="158"/>
      <c r="F369" s="55">
        <f t="shared" si="10"/>
        <v>0</v>
      </c>
    </row>
    <row r="370" spans="1:6">
      <c r="A370" s="80"/>
      <c r="B370" s="81"/>
      <c r="C370" s="76"/>
      <c r="D370" s="77"/>
      <c r="E370" s="158"/>
      <c r="F370" s="55">
        <f t="shared" si="10"/>
        <v>0</v>
      </c>
    </row>
    <row r="371" spans="1:6" ht="225" customHeight="1">
      <c r="A371" s="80" t="s">
        <v>35</v>
      </c>
      <c r="B371" s="81" t="s">
        <v>615</v>
      </c>
      <c r="C371" s="76" t="s">
        <v>19</v>
      </c>
      <c r="D371" s="77">
        <v>2</v>
      </c>
      <c r="E371" s="158"/>
      <c r="F371" s="55">
        <f t="shared" si="10"/>
        <v>0</v>
      </c>
    </row>
    <row r="372" spans="1:6">
      <c r="A372" s="80"/>
      <c r="B372" s="81"/>
      <c r="C372" s="76"/>
      <c r="D372" s="77"/>
      <c r="E372" s="158"/>
      <c r="F372" s="55">
        <f t="shared" si="10"/>
        <v>0</v>
      </c>
    </row>
    <row r="373" spans="1:6" ht="38.25">
      <c r="A373" s="80" t="s">
        <v>50</v>
      </c>
      <c r="B373" s="81" t="s">
        <v>167</v>
      </c>
      <c r="C373" s="76" t="s">
        <v>18</v>
      </c>
      <c r="D373" s="77">
        <v>1.5</v>
      </c>
      <c r="E373" s="158"/>
      <c r="F373" s="55">
        <f t="shared" si="10"/>
        <v>0</v>
      </c>
    </row>
    <row r="374" spans="1:6">
      <c r="A374" s="80"/>
      <c r="B374" s="81"/>
      <c r="C374" s="76"/>
      <c r="D374" s="77"/>
      <c r="E374" s="158"/>
      <c r="F374" s="55"/>
    </row>
    <row r="375" spans="1:6">
      <c r="A375" s="80"/>
      <c r="B375" s="60" t="s">
        <v>168</v>
      </c>
      <c r="C375" s="82"/>
      <c r="D375" s="71"/>
      <c r="E375" s="156"/>
      <c r="F375" s="72">
        <f>SUM(F334:F373)</f>
        <v>0</v>
      </c>
    </row>
    <row r="376" spans="1:6">
      <c r="A376" s="80"/>
      <c r="B376" s="81"/>
      <c r="C376" s="76"/>
      <c r="D376" s="77"/>
      <c r="E376" s="158"/>
      <c r="F376" s="55"/>
    </row>
    <row r="377" spans="1:6">
      <c r="A377" s="80"/>
      <c r="B377" s="81"/>
      <c r="C377" s="76"/>
      <c r="D377" s="77"/>
      <c r="E377" s="158"/>
      <c r="F377" s="55"/>
    </row>
    <row r="378" spans="1:6">
      <c r="A378" s="84"/>
      <c r="B378" s="63" t="s">
        <v>169</v>
      </c>
      <c r="C378" s="43"/>
      <c r="D378" s="55"/>
      <c r="E378" s="152"/>
      <c r="F378" s="55"/>
    </row>
    <row r="379" spans="1:6">
      <c r="A379" s="84"/>
      <c r="B379" s="9"/>
      <c r="C379" s="43"/>
      <c r="D379" s="55"/>
      <c r="E379" s="152"/>
      <c r="F379" s="55"/>
    </row>
    <row r="380" spans="1:6" ht="38.25">
      <c r="A380" s="84" t="s">
        <v>12</v>
      </c>
      <c r="B380" s="9" t="s">
        <v>237</v>
      </c>
      <c r="C380" s="43"/>
      <c r="D380" s="55"/>
      <c r="E380" s="152"/>
      <c r="F380" s="55">
        <f>D380*E380</f>
        <v>0</v>
      </c>
    </row>
    <row r="381" spans="1:6" ht="25.5">
      <c r="A381" s="84"/>
      <c r="B381" s="9" t="s">
        <v>173</v>
      </c>
      <c r="C381" s="43" t="s">
        <v>0</v>
      </c>
      <c r="D381" s="55">
        <v>32</v>
      </c>
      <c r="E381" s="152"/>
      <c r="F381" s="55">
        <f t="shared" ref="F381:F388" si="11">D381*E381</f>
        <v>0</v>
      </c>
    </row>
    <row r="382" spans="1:6">
      <c r="A382" s="84"/>
      <c r="B382" s="9" t="s">
        <v>176</v>
      </c>
      <c r="C382" s="43" t="s">
        <v>0</v>
      </c>
      <c r="D382" s="55">
        <v>8</v>
      </c>
      <c r="E382" s="152"/>
      <c r="F382" s="55">
        <f t="shared" si="11"/>
        <v>0</v>
      </c>
    </row>
    <row r="383" spans="1:6">
      <c r="A383" s="84"/>
      <c r="B383" s="9" t="s">
        <v>174</v>
      </c>
      <c r="C383" s="43" t="s">
        <v>0</v>
      </c>
      <c r="D383" s="55">
        <v>20.5</v>
      </c>
      <c r="E383" s="152"/>
      <c r="F383" s="55">
        <f t="shared" si="11"/>
        <v>0</v>
      </c>
    </row>
    <row r="384" spans="1:6">
      <c r="A384" s="84"/>
      <c r="B384" s="9"/>
      <c r="C384" s="43"/>
      <c r="D384" s="55"/>
      <c r="E384" s="152"/>
      <c r="F384" s="55">
        <f t="shared" si="11"/>
        <v>0</v>
      </c>
    </row>
    <row r="385" spans="1:6" ht="25.5">
      <c r="A385" s="84" t="s">
        <v>13</v>
      </c>
      <c r="B385" s="9" t="s">
        <v>175</v>
      </c>
      <c r="C385" s="43"/>
      <c r="D385" s="55"/>
      <c r="E385" s="152"/>
      <c r="F385" s="55">
        <f t="shared" si="11"/>
        <v>0</v>
      </c>
    </row>
    <row r="386" spans="1:6" ht="25.5">
      <c r="A386" s="84"/>
      <c r="B386" s="9" t="s">
        <v>177</v>
      </c>
      <c r="C386" s="43" t="s">
        <v>0</v>
      </c>
      <c r="D386" s="55">
        <v>18</v>
      </c>
      <c r="E386" s="152"/>
      <c r="F386" s="55">
        <f t="shared" si="11"/>
        <v>0</v>
      </c>
    </row>
    <row r="387" spans="1:6" ht="25.5">
      <c r="A387" s="84"/>
      <c r="B387" s="9" t="s">
        <v>178</v>
      </c>
      <c r="C387" s="43" t="s">
        <v>0</v>
      </c>
      <c r="D387" s="55">
        <v>55</v>
      </c>
      <c r="E387" s="152"/>
      <c r="F387" s="55">
        <f t="shared" si="11"/>
        <v>0</v>
      </c>
    </row>
    <row r="388" spans="1:6" ht="25.5">
      <c r="A388" s="84"/>
      <c r="B388" s="9" t="s">
        <v>238</v>
      </c>
      <c r="C388" s="43" t="s">
        <v>0</v>
      </c>
      <c r="D388" s="55">
        <v>7</v>
      </c>
      <c r="E388" s="152"/>
      <c r="F388" s="55">
        <f t="shared" si="11"/>
        <v>0</v>
      </c>
    </row>
    <row r="389" spans="1:6">
      <c r="A389" s="84"/>
      <c r="B389" s="9"/>
      <c r="C389" s="43"/>
      <c r="D389" s="55"/>
      <c r="E389" s="152"/>
      <c r="F389" s="55"/>
    </row>
    <row r="390" spans="1:6">
      <c r="A390" s="84"/>
      <c r="B390" s="60" t="s">
        <v>172</v>
      </c>
      <c r="C390" s="70"/>
      <c r="D390" s="71"/>
      <c r="E390" s="156"/>
      <c r="F390" s="72">
        <f>SUM(F380:F388)</f>
        <v>0</v>
      </c>
    </row>
    <row r="391" spans="1:6">
      <c r="A391" s="80"/>
      <c r="B391" s="81"/>
      <c r="C391" s="76"/>
      <c r="D391" s="77"/>
      <c r="E391" s="158"/>
      <c r="F391" s="55"/>
    </row>
    <row r="392" spans="1:6">
      <c r="A392" s="84"/>
      <c r="B392" s="11"/>
      <c r="C392" s="73"/>
      <c r="D392" s="74"/>
      <c r="E392" s="157"/>
      <c r="F392" s="74"/>
    </row>
    <row r="393" spans="1:6">
      <c r="A393" s="84"/>
      <c r="B393" s="63" t="s">
        <v>170</v>
      </c>
      <c r="C393" s="43"/>
      <c r="D393" s="55"/>
      <c r="E393" s="152"/>
      <c r="F393" s="55"/>
    </row>
    <row r="394" spans="1:6">
      <c r="A394" s="84"/>
      <c r="B394" s="9"/>
      <c r="C394" s="43"/>
      <c r="D394" s="55"/>
      <c r="E394" s="152"/>
      <c r="F394" s="55"/>
    </row>
    <row r="395" spans="1:6" ht="102">
      <c r="A395" s="1" t="s">
        <v>39</v>
      </c>
      <c r="B395" s="9" t="s">
        <v>607</v>
      </c>
      <c r="D395" s="27"/>
      <c r="E395" s="150"/>
      <c r="F395" s="77">
        <f t="shared" ref="F395:F400" si="12">D395*E395</f>
        <v>0</v>
      </c>
    </row>
    <row r="396" spans="1:6">
      <c r="B396" s="9" t="s">
        <v>239</v>
      </c>
      <c r="C396" s="3" t="s">
        <v>0</v>
      </c>
      <c r="D396" s="27">
        <v>15</v>
      </c>
      <c r="E396" s="150"/>
      <c r="F396" s="77">
        <f t="shared" si="12"/>
        <v>0</v>
      </c>
    </row>
    <row r="397" spans="1:6">
      <c r="B397" s="9" t="s">
        <v>240</v>
      </c>
      <c r="C397" s="3" t="s">
        <v>0</v>
      </c>
      <c r="D397" s="27">
        <v>70</v>
      </c>
      <c r="E397" s="150"/>
      <c r="F397" s="77">
        <f t="shared" si="12"/>
        <v>0</v>
      </c>
    </row>
    <row r="398" spans="1:6">
      <c r="B398" s="9" t="s">
        <v>241</v>
      </c>
      <c r="C398" s="3" t="s">
        <v>0</v>
      </c>
      <c r="D398" s="27">
        <v>70</v>
      </c>
      <c r="E398" s="150"/>
      <c r="F398" s="77">
        <f t="shared" si="12"/>
        <v>0</v>
      </c>
    </row>
    <row r="399" spans="1:6">
      <c r="B399" s="9"/>
      <c r="D399" s="27"/>
      <c r="E399" s="150"/>
      <c r="F399" s="77">
        <f t="shared" si="12"/>
        <v>0</v>
      </c>
    </row>
    <row r="400" spans="1:6" ht="51">
      <c r="A400" s="1" t="s">
        <v>40</v>
      </c>
      <c r="B400" s="9" t="s">
        <v>608</v>
      </c>
      <c r="C400" s="3" t="s">
        <v>18</v>
      </c>
      <c r="D400" s="27">
        <v>85</v>
      </c>
      <c r="E400" s="150"/>
      <c r="F400" s="77">
        <f t="shared" si="12"/>
        <v>0</v>
      </c>
    </row>
    <row r="401" spans="1:8">
      <c r="A401" s="84"/>
      <c r="B401" s="9"/>
      <c r="C401" s="43"/>
      <c r="D401" s="55"/>
      <c r="E401" s="152"/>
      <c r="F401" s="55"/>
    </row>
    <row r="402" spans="1:8">
      <c r="A402" s="84"/>
      <c r="B402" s="60" t="s">
        <v>179</v>
      </c>
      <c r="C402" s="70"/>
      <c r="D402" s="71"/>
      <c r="E402" s="156"/>
      <c r="F402" s="72">
        <f>SUM(F395:F400)</f>
        <v>0</v>
      </c>
    </row>
    <row r="403" spans="1:8">
      <c r="A403" s="84"/>
      <c r="B403" s="11"/>
      <c r="C403" s="73"/>
      <c r="D403" s="74"/>
      <c r="E403" s="157"/>
      <c r="F403" s="74"/>
    </row>
    <row r="404" spans="1:8">
      <c r="A404" s="84"/>
      <c r="B404" s="11"/>
      <c r="C404" s="73"/>
      <c r="D404" s="74"/>
      <c r="E404" s="157"/>
      <c r="F404" s="74"/>
    </row>
    <row r="405" spans="1:8">
      <c r="A405" s="84"/>
      <c r="B405" s="83" t="s">
        <v>171</v>
      </c>
      <c r="C405" s="73"/>
      <c r="D405" s="74"/>
      <c r="E405" s="157"/>
      <c r="F405" s="74"/>
    </row>
    <row r="406" spans="1:8">
      <c r="A406" s="84"/>
      <c r="B406" s="54"/>
      <c r="C406" s="76"/>
      <c r="D406" s="77"/>
      <c r="E406" s="158"/>
      <c r="F406" s="77"/>
    </row>
    <row r="407" spans="1:8" ht="38.25">
      <c r="A407" s="84" t="s">
        <v>42</v>
      </c>
      <c r="B407" s="54" t="s">
        <v>244</v>
      </c>
      <c r="C407" s="76"/>
      <c r="D407" s="77"/>
      <c r="E407" s="158"/>
      <c r="F407" s="77">
        <f t="shared" ref="F407:F419" si="13">D407*E407</f>
        <v>0</v>
      </c>
    </row>
    <row r="408" spans="1:8">
      <c r="A408" s="84"/>
      <c r="B408" s="54" t="s">
        <v>242</v>
      </c>
      <c r="C408" s="76" t="s">
        <v>0</v>
      </c>
      <c r="D408" s="77">
        <v>165</v>
      </c>
      <c r="E408" s="158"/>
      <c r="F408" s="77">
        <f t="shared" si="13"/>
        <v>0</v>
      </c>
    </row>
    <row r="409" spans="1:8">
      <c r="A409" s="84"/>
      <c r="B409" s="54" t="s">
        <v>246</v>
      </c>
      <c r="C409" s="76" t="s">
        <v>0</v>
      </c>
      <c r="D409" s="77">
        <v>235</v>
      </c>
      <c r="E409" s="158"/>
      <c r="F409" s="77">
        <f t="shared" si="13"/>
        <v>0</v>
      </c>
    </row>
    <row r="410" spans="1:8">
      <c r="A410" s="84"/>
      <c r="B410" s="54" t="s">
        <v>243</v>
      </c>
      <c r="C410" s="76" t="s">
        <v>0</v>
      </c>
      <c r="D410" s="77">
        <v>83</v>
      </c>
      <c r="E410" s="158"/>
      <c r="F410" s="77">
        <f t="shared" si="13"/>
        <v>0</v>
      </c>
    </row>
    <row r="411" spans="1:8">
      <c r="A411" s="84"/>
      <c r="B411" s="54" t="s">
        <v>245</v>
      </c>
      <c r="C411" s="76" t="s">
        <v>0</v>
      </c>
      <c r="D411" s="77">
        <v>140</v>
      </c>
      <c r="E411" s="158"/>
      <c r="F411" s="77">
        <f t="shared" si="13"/>
        <v>0</v>
      </c>
    </row>
    <row r="412" spans="1:8">
      <c r="A412" s="84"/>
      <c r="B412" s="54"/>
      <c r="C412" s="76"/>
      <c r="D412" s="77"/>
      <c r="E412" s="158"/>
      <c r="F412" s="77">
        <f t="shared" si="13"/>
        <v>0</v>
      </c>
      <c r="H412" s="4"/>
    </row>
    <row r="413" spans="1:8" ht="38.25">
      <c r="A413" s="84" t="s">
        <v>43</v>
      </c>
      <c r="B413" s="54" t="s">
        <v>247</v>
      </c>
      <c r="C413" s="76" t="s">
        <v>0</v>
      </c>
      <c r="D413" s="77">
        <f>ROUNDUP((SUM(D320:D321)+0.2*D323),0)</f>
        <v>140</v>
      </c>
      <c r="E413" s="158"/>
      <c r="F413" s="77">
        <f t="shared" si="13"/>
        <v>0</v>
      </c>
    </row>
    <row r="414" spans="1:8">
      <c r="A414" s="84"/>
      <c r="B414" s="54"/>
      <c r="C414" s="76"/>
      <c r="D414" s="77"/>
      <c r="E414" s="158"/>
      <c r="F414" s="77">
        <f t="shared" si="13"/>
        <v>0</v>
      </c>
    </row>
    <row r="415" spans="1:8" ht="38.25">
      <c r="A415" s="84" t="s">
        <v>44</v>
      </c>
      <c r="B415" s="54" t="s">
        <v>180</v>
      </c>
      <c r="C415" s="76"/>
      <c r="D415" s="77"/>
      <c r="E415" s="158"/>
      <c r="F415" s="77">
        <f t="shared" si="13"/>
        <v>0</v>
      </c>
    </row>
    <row r="416" spans="1:8">
      <c r="A416" s="84"/>
      <c r="B416" s="54" t="s">
        <v>249</v>
      </c>
      <c r="C416" s="76" t="s">
        <v>0</v>
      </c>
      <c r="D416" s="77">
        <v>120</v>
      </c>
      <c r="E416" s="158"/>
      <c r="F416" s="77">
        <f t="shared" si="13"/>
        <v>0</v>
      </c>
    </row>
    <row r="417" spans="1:8">
      <c r="A417" s="84"/>
      <c r="B417" s="54" t="s">
        <v>250</v>
      </c>
      <c r="C417" s="76" t="s">
        <v>0</v>
      </c>
      <c r="D417" s="77">
        <f>D409</f>
        <v>235</v>
      </c>
      <c r="E417" s="158"/>
      <c r="F417" s="77">
        <f t="shared" si="13"/>
        <v>0</v>
      </c>
    </row>
    <row r="418" spans="1:8">
      <c r="A418" s="84"/>
      <c r="B418" s="54" t="s">
        <v>248</v>
      </c>
      <c r="C418" s="76" t="s">
        <v>0</v>
      </c>
      <c r="D418" s="77">
        <v>83</v>
      </c>
      <c r="E418" s="158"/>
      <c r="F418" s="77">
        <f t="shared" si="13"/>
        <v>0</v>
      </c>
    </row>
    <row r="419" spans="1:8">
      <c r="A419" s="84"/>
      <c r="B419" s="54" t="s">
        <v>251</v>
      </c>
      <c r="C419" s="76" t="s">
        <v>0</v>
      </c>
      <c r="D419" s="77">
        <f>D411</f>
        <v>140</v>
      </c>
      <c r="E419" s="158"/>
      <c r="F419" s="77">
        <f t="shared" si="13"/>
        <v>0</v>
      </c>
    </row>
    <row r="420" spans="1:8">
      <c r="A420" s="84"/>
      <c r="B420" s="54"/>
      <c r="C420" s="76"/>
      <c r="D420" s="77"/>
      <c r="E420" s="158"/>
      <c r="F420" s="77"/>
      <c r="H420" s="4"/>
    </row>
    <row r="421" spans="1:8" ht="51">
      <c r="A421" s="84" t="s">
        <v>45</v>
      </c>
      <c r="B421" s="54" t="s">
        <v>181</v>
      </c>
      <c r="C421" s="76" t="s">
        <v>0</v>
      </c>
      <c r="D421" s="77">
        <v>45</v>
      </c>
      <c r="E421" s="158"/>
      <c r="F421" s="77">
        <f t="shared" ref="F421" si="14">D421*E421</f>
        <v>0</v>
      </c>
    </row>
    <row r="422" spans="1:8">
      <c r="A422" s="84"/>
      <c r="B422" s="54"/>
      <c r="C422" s="76"/>
      <c r="D422" s="77"/>
      <c r="E422" s="77"/>
      <c r="F422" s="77"/>
    </row>
    <row r="423" spans="1:8">
      <c r="A423" s="84"/>
      <c r="B423" s="50" t="s">
        <v>182</v>
      </c>
      <c r="C423" s="70"/>
      <c r="D423" s="71"/>
      <c r="E423" s="71"/>
      <c r="F423" s="72">
        <f>SUM(F407:F421)</f>
        <v>0</v>
      </c>
    </row>
    <row r="424" spans="1:8">
      <c r="A424" s="84"/>
      <c r="B424" s="11"/>
      <c r="C424" s="73"/>
      <c r="D424" s="74"/>
      <c r="E424" s="74"/>
      <c r="F424" s="74"/>
    </row>
    <row r="425" spans="1:8">
      <c r="A425" s="80"/>
      <c r="B425" s="63"/>
      <c r="C425" s="43"/>
      <c r="D425" s="55"/>
      <c r="E425" s="55"/>
      <c r="F425" s="55"/>
    </row>
    <row r="426" spans="1:8" ht="13.5" thickBot="1"/>
    <row r="427" spans="1:8" ht="16.5" thickBot="1">
      <c r="B427" s="34" t="s">
        <v>256</v>
      </c>
      <c r="C427" s="35"/>
      <c r="D427" s="36"/>
      <c r="E427" s="36"/>
      <c r="F427" s="37"/>
    </row>
    <row r="428" spans="1:8">
      <c r="B428" s="54"/>
      <c r="C428" s="43"/>
      <c r="D428" s="55"/>
      <c r="E428" s="55"/>
      <c r="F428" s="55"/>
    </row>
    <row r="429" spans="1:8">
      <c r="B429" s="38"/>
      <c r="C429" s="39"/>
      <c r="D429" s="40"/>
      <c r="E429" s="40"/>
      <c r="F429" s="41"/>
    </row>
    <row r="430" spans="1:8">
      <c r="B430" s="42" t="s">
        <v>263</v>
      </c>
      <c r="C430" s="43"/>
      <c r="D430" s="44"/>
      <c r="E430" s="44"/>
      <c r="F430" s="45">
        <f>F498</f>
        <v>0</v>
      </c>
    </row>
    <row r="431" spans="1:8">
      <c r="B431" s="42"/>
      <c r="C431" s="43"/>
      <c r="D431" s="44"/>
      <c r="E431" s="44"/>
      <c r="F431" s="45"/>
    </row>
    <row r="432" spans="1:8">
      <c r="B432" s="42" t="s">
        <v>390</v>
      </c>
      <c r="C432" s="43"/>
      <c r="D432" s="44"/>
      <c r="E432" s="44"/>
      <c r="F432" s="45">
        <f>F530</f>
        <v>0</v>
      </c>
    </row>
    <row r="433" spans="2:7">
      <c r="B433" s="42"/>
      <c r="C433" s="43"/>
      <c r="D433" s="44"/>
      <c r="E433" s="44"/>
      <c r="F433" s="45"/>
    </row>
    <row r="434" spans="2:7">
      <c r="B434" s="42" t="s">
        <v>410</v>
      </c>
      <c r="C434" s="43"/>
      <c r="D434" s="44"/>
      <c r="E434" s="44"/>
      <c r="F434" s="45">
        <f>F557</f>
        <v>0</v>
      </c>
    </row>
    <row r="435" spans="2:7">
      <c r="B435" s="42"/>
      <c r="C435" s="43"/>
      <c r="D435" s="44"/>
      <c r="E435" s="44"/>
      <c r="F435" s="45"/>
    </row>
    <row r="436" spans="2:7">
      <c r="B436" s="42" t="s">
        <v>412</v>
      </c>
      <c r="C436" s="43"/>
      <c r="D436" s="44"/>
      <c r="E436" s="44"/>
      <c r="F436" s="45">
        <f>F574</f>
        <v>0</v>
      </c>
    </row>
    <row r="437" spans="2:7">
      <c r="B437" s="42"/>
      <c r="C437" s="43"/>
      <c r="D437" s="44"/>
      <c r="E437" s="44"/>
      <c r="F437" s="45"/>
    </row>
    <row r="438" spans="2:7">
      <c r="B438" s="42" t="s">
        <v>414</v>
      </c>
      <c r="C438" s="43"/>
      <c r="D438" s="44"/>
      <c r="E438" s="44"/>
      <c r="F438" s="45">
        <f>F610</f>
        <v>0</v>
      </c>
    </row>
    <row r="439" spans="2:7">
      <c r="B439" s="42"/>
      <c r="C439" s="43"/>
      <c r="D439" s="44"/>
      <c r="E439" s="44"/>
      <c r="F439" s="45"/>
    </row>
    <row r="440" spans="2:7">
      <c r="B440" s="42" t="s">
        <v>422</v>
      </c>
      <c r="C440" s="43"/>
      <c r="D440" s="44"/>
      <c r="E440" s="44"/>
      <c r="F440" s="45">
        <f>F637</f>
        <v>0</v>
      </c>
    </row>
    <row r="441" spans="2:7">
      <c r="B441" s="42"/>
      <c r="C441" s="43"/>
      <c r="D441" s="44"/>
      <c r="E441" s="44"/>
      <c r="F441" s="45"/>
    </row>
    <row r="442" spans="2:7">
      <c r="B442" s="42" t="s">
        <v>430</v>
      </c>
      <c r="C442" s="43"/>
      <c r="D442" s="44"/>
      <c r="E442" s="44"/>
      <c r="F442" s="45">
        <f>F671</f>
        <v>0</v>
      </c>
    </row>
    <row r="443" spans="2:7">
      <c r="B443" s="42"/>
      <c r="C443" s="43"/>
      <c r="D443" s="44"/>
      <c r="E443" s="44"/>
      <c r="F443" s="45"/>
    </row>
    <row r="444" spans="2:7">
      <c r="B444" s="42" t="s">
        <v>444</v>
      </c>
      <c r="C444" s="43"/>
      <c r="D444" s="44"/>
      <c r="E444" s="44"/>
      <c r="F444" s="45">
        <f>F704</f>
        <v>0</v>
      </c>
    </row>
    <row r="445" spans="2:7">
      <c r="B445" s="42"/>
      <c r="C445" s="43"/>
      <c r="D445" s="44"/>
      <c r="E445" s="44"/>
      <c r="F445" s="45"/>
    </row>
    <row r="446" spans="2:7">
      <c r="B446" s="42" t="s">
        <v>454</v>
      </c>
      <c r="C446" s="43"/>
      <c r="D446" s="44"/>
      <c r="E446" s="44"/>
      <c r="F446" s="45">
        <f>F735</f>
        <v>0</v>
      </c>
    </row>
    <row r="447" spans="2:7">
      <c r="B447" s="46"/>
      <c r="C447" s="47"/>
      <c r="D447" s="48"/>
      <c r="E447" s="48"/>
      <c r="F447" s="49"/>
    </row>
    <row r="448" spans="2:7">
      <c r="B448" s="50" t="s">
        <v>389</v>
      </c>
      <c r="C448" s="51"/>
      <c r="D448" s="52"/>
      <c r="E448" s="52"/>
      <c r="F448" s="53">
        <f>SUM(F430:F446)</f>
        <v>0</v>
      </c>
      <c r="G448" s="4"/>
    </row>
    <row r="451" spans="1:6">
      <c r="B451" s="56" t="s">
        <v>263</v>
      </c>
      <c r="C451" s="16"/>
      <c r="D451" s="57"/>
      <c r="E451" s="57"/>
      <c r="F451" s="57"/>
    </row>
    <row r="452" spans="1:6">
      <c r="B452" s="56"/>
      <c r="C452" s="16"/>
      <c r="D452" s="57"/>
      <c r="E452" s="57"/>
      <c r="F452" s="57"/>
    </row>
    <row r="453" spans="1:6" ht="54.95" customHeight="1">
      <c r="B453" s="11" t="s">
        <v>264</v>
      </c>
      <c r="C453" s="16"/>
      <c r="D453" s="57"/>
      <c r="E453" s="57"/>
      <c r="F453" s="57"/>
    </row>
    <row r="454" spans="1:6">
      <c r="B454" s="54"/>
      <c r="C454" s="43"/>
      <c r="D454" s="55"/>
      <c r="E454" s="55"/>
      <c r="F454" s="55"/>
    </row>
    <row r="455" spans="1:6" ht="51">
      <c r="A455" s="1" t="s">
        <v>1</v>
      </c>
      <c r="B455" s="54" t="s">
        <v>265</v>
      </c>
      <c r="C455" s="43" t="s">
        <v>41</v>
      </c>
      <c r="D455" s="55">
        <v>1</v>
      </c>
      <c r="E455" s="152"/>
      <c r="F455" s="55">
        <f>D455*E455</f>
        <v>0</v>
      </c>
    </row>
    <row r="456" spans="1:6" ht="25.5">
      <c r="B456" s="54" t="s">
        <v>266</v>
      </c>
      <c r="C456" s="43" t="s">
        <v>19</v>
      </c>
      <c r="D456" s="55">
        <v>1</v>
      </c>
      <c r="E456" s="152"/>
      <c r="F456" s="55">
        <f t="shared" ref="F456:F496" si="15">D456*E456</f>
        <v>0</v>
      </c>
    </row>
    <row r="457" spans="1:6" ht="25.5">
      <c r="B457" s="54" t="s">
        <v>267</v>
      </c>
      <c r="C457" s="43" t="s">
        <v>41</v>
      </c>
      <c r="D457" s="55">
        <v>1</v>
      </c>
      <c r="E457" s="152"/>
      <c r="F457" s="55">
        <f t="shared" si="15"/>
        <v>0</v>
      </c>
    </row>
    <row r="458" spans="1:6">
      <c r="B458" s="54" t="s">
        <v>268</v>
      </c>
      <c r="C458" s="43" t="s">
        <v>41</v>
      </c>
      <c r="D458" s="55">
        <v>2</v>
      </c>
      <c r="E458" s="152"/>
      <c r="F458" s="55">
        <f t="shared" si="15"/>
        <v>0</v>
      </c>
    </row>
    <row r="459" spans="1:6" ht="25.5">
      <c r="B459" s="54" t="s">
        <v>269</v>
      </c>
      <c r="C459" s="43" t="s">
        <v>41</v>
      </c>
      <c r="D459" s="55">
        <v>1</v>
      </c>
      <c r="E459" s="152"/>
      <c r="F459" s="55">
        <f t="shared" si="15"/>
        <v>0</v>
      </c>
    </row>
    <row r="460" spans="1:6">
      <c r="B460" s="54" t="s">
        <v>270</v>
      </c>
      <c r="C460" s="43" t="s">
        <v>271</v>
      </c>
      <c r="D460" s="55">
        <v>3</v>
      </c>
      <c r="E460" s="152"/>
      <c r="F460" s="55">
        <f t="shared" si="15"/>
        <v>0</v>
      </c>
    </row>
    <row r="461" spans="1:6">
      <c r="B461" s="54" t="s">
        <v>272</v>
      </c>
      <c r="C461" s="43" t="s">
        <v>41</v>
      </c>
      <c r="D461" s="55">
        <v>1</v>
      </c>
      <c r="E461" s="152"/>
      <c r="F461" s="55">
        <f t="shared" si="15"/>
        <v>0</v>
      </c>
    </row>
    <row r="462" spans="1:6">
      <c r="B462" s="54"/>
      <c r="C462" s="43"/>
      <c r="D462" s="55"/>
      <c r="E462" s="152"/>
      <c r="F462" s="55">
        <f t="shared" si="15"/>
        <v>0</v>
      </c>
    </row>
    <row r="463" spans="1:6" ht="25.5">
      <c r="A463" s="1" t="s">
        <v>2</v>
      </c>
      <c r="B463" s="54" t="s">
        <v>273</v>
      </c>
      <c r="C463" s="43" t="s">
        <v>19</v>
      </c>
      <c r="D463" s="55">
        <v>1</v>
      </c>
      <c r="E463" s="152"/>
      <c r="F463" s="55">
        <f t="shared" si="15"/>
        <v>0</v>
      </c>
    </row>
    <row r="464" spans="1:6">
      <c r="B464" s="54"/>
      <c r="C464" s="43"/>
      <c r="D464" s="55"/>
      <c r="E464" s="152"/>
      <c r="F464" s="55">
        <f t="shared" si="15"/>
        <v>0</v>
      </c>
    </row>
    <row r="465" spans="1:6" ht="38.25">
      <c r="A465" s="1" t="s">
        <v>3</v>
      </c>
      <c r="B465" s="54" t="s">
        <v>274</v>
      </c>
      <c r="C465" s="43" t="s">
        <v>41</v>
      </c>
      <c r="D465" s="55">
        <v>1</v>
      </c>
      <c r="E465" s="152"/>
      <c r="F465" s="55">
        <f t="shared" si="15"/>
        <v>0</v>
      </c>
    </row>
    <row r="466" spans="1:6">
      <c r="B466" s="54"/>
      <c r="C466" s="43"/>
      <c r="D466" s="55"/>
      <c r="E466" s="152"/>
      <c r="F466" s="55">
        <f t="shared" si="15"/>
        <v>0</v>
      </c>
    </row>
    <row r="467" spans="1:6">
      <c r="A467" s="1" t="s">
        <v>27</v>
      </c>
      <c r="B467" s="54" t="s">
        <v>275</v>
      </c>
      <c r="C467" s="43" t="s">
        <v>41</v>
      </c>
      <c r="D467" s="55">
        <v>1</v>
      </c>
      <c r="E467" s="152"/>
      <c r="F467" s="55">
        <f t="shared" si="15"/>
        <v>0</v>
      </c>
    </row>
    <row r="468" spans="1:6">
      <c r="B468" s="54"/>
      <c r="C468" s="43"/>
      <c r="D468" s="55"/>
      <c r="E468" s="152"/>
      <c r="F468" s="55">
        <f t="shared" si="15"/>
        <v>0</v>
      </c>
    </row>
    <row r="469" spans="1:6">
      <c r="A469" s="1" t="s">
        <v>46</v>
      </c>
      <c r="B469" s="54" t="s">
        <v>276</v>
      </c>
      <c r="C469" s="43" t="s">
        <v>41</v>
      </c>
      <c r="D469" s="55">
        <v>1</v>
      </c>
      <c r="E469" s="152"/>
      <c r="F469" s="55">
        <f t="shared" si="15"/>
        <v>0</v>
      </c>
    </row>
    <row r="470" spans="1:6">
      <c r="B470" s="54"/>
      <c r="C470" s="43"/>
      <c r="D470" s="55"/>
      <c r="E470" s="152"/>
      <c r="F470" s="55">
        <f t="shared" si="15"/>
        <v>0</v>
      </c>
    </row>
    <row r="471" spans="1:6">
      <c r="A471" s="1" t="s">
        <v>47</v>
      </c>
      <c r="B471" s="54" t="s">
        <v>277</v>
      </c>
      <c r="C471" s="43" t="s">
        <v>41</v>
      </c>
      <c r="D471" s="55">
        <v>1</v>
      </c>
      <c r="E471" s="152"/>
      <c r="F471" s="55">
        <f t="shared" si="15"/>
        <v>0</v>
      </c>
    </row>
    <row r="472" spans="1:6">
      <c r="B472" s="54"/>
      <c r="C472" s="43"/>
      <c r="D472" s="55"/>
      <c r="E472" s="152"/>
      <c r="F472" s="55">
        <f t="shared" si="15"/>
        <v>0</v>
      </c>
    </row>
    <row r="473" spans="1:6" ht="25.5">
      <c r="A473" s="1" t="s">
        <v>48</v>
      </c>
      <c r="B473" s="54" t="s">
        <v>278</v>
      </c>
      <c r="C473" s="43" t="s">
        <v>41</v>
      </c>
      <c r="D473" s="55">
        <v>1</v>
      </c>
      <c r="E473" s="152"/>
      <c r="F473" s="55">
        <f t="shared" si="15"/>
        <v>0</v>
      </c>
    </row>
    <row r="474" spans="1:6">
      <c r="B474" s="54"/>
      <c r="C474" s="43"/>
      <c r="D474" s="55"/>
      <c r="E474" s="152"/>
      <c r="F474" s="55">
        <f t="shared" si="15"/>
        <v>0</v>
      </c>
    </row>
    <row r="475" spans="1:6" ht="25.5">
      <c r="A475" s="1" t="s">
        <v>49</v>
      </c>
      <c r="B475" s="54" t="s">
        <v>279</v>
      </c>
      <c r="C475" s="43" t="s">
        <v>41</v>
      </c>
      <c r="D475" s="55">
        <v>1</v>
      </c>
      <c r="E475" s="152"/>
      <c r="F475" s="55">
        <f t="shared" si="15"/>
        <v>0</v>
      </c>
    </row>
    <row r="476" spans="1:6">
      <c r="B476" s="54"/>
      <c r="C476" s="43"/>
      <c r="D476" s="55"/>
      <c r="E476" s="152"/>
      <c r="F476" s="55">
        <f t="shared" si="15"/>
        <v>0</v>
      </c>
    </row>
    <row r="477" spans="1:6" ht="38.25">
      <c r="A477" s="1" t="s">
        <v>75</v>
      </c>
      <c r="B477" s="54" t="s">
        <v>280</v>
      </c>
      <c r="C477" s="43" t="s">
        <v>271</v>
      </c>
      <c r="D477" s="55">
        <v>7</v>
      </c>
      <c r="E477" s="152"/>
      <c r="F477" s="55">
        <f t="shared" si="15"/>
        <v>0</v>
      </c>
    </row>
    <row r="478" spans="1:6">
      <c r="B478" s="54"/>
      <c r="C478" s="43"/>
      <c r="D478" s="55"/>
      <c r="E478" s="152"/>
      <c r="F478" s="55">
        <f t="shared" si="15"/>
        <v>0</v>
      </c>
    </row>
    <row r="479" spans="1:6" ht="25.5">
      <c r="A479" s="1" t="s">
        <v>76</v>
      </c>
      <c r="B479" s="54" t="s">
        <v>281</v>
      </c>
      <c r="C479" s="43" t="s">
        <v>41</v>
      </c>
      <c r="D479" s="55">
        <v>1</v>
      </c>
      <c r="E479" s="152"/>
      <c r="F479" s="55">
        <f t="shared" si="15"/>
        <v>0</v>
      </c>
    </row>
    <row r="480" spans="1:6">
      <c r="B480" s="54"/>
      <c r="C480" s="43"/>
      <c r="D480" s="55"/>
      <c r="E480" s="152"/>
      <c r="F480" s="55">
        <f t="shared" si="15"/>
        <v>0</v>
      </c>
    </row>
    <row r="481" spans="1:6" ht="25.5">
      <c r="A481" s="1" t="s">
        <v>77</v>
      </c>
      <c r="B481" s="54" t="s">
        <v>282</v>
      </c>
      <c r="C481" s="43" t="s">
        <v>271</v>
      </c>
      <c r="D481" s="55">
        <v>50</v>
      </c>
      <c r="E481" s="152"/>
      <c r="F481" s="55">
        <f t="shared" si="15"/>
        <v>0</v>
      </c>
    </row>
    <row r="482" spans="1:6" ht="25.5">
      <c r="B482" s="54" t="s">
        <v>283</v>
      </c>
      <c r="C482" s="43" t="s">
        <v>271</v>
      </c>
      <c r="D482" s="55">
        <v>60</v>
      </c>
      <c r="E482" s="152"/>
      <c r="F482" s="55">
        <f t="shared" si="15"/>
        <v>0</v>
      </c>
    </row>
    <row r="483" spans="1:6">
      <c r="B483" s="54"/>
      <c r="C483" s="43"/>
      <c r="D483" s="55"/>
      <c r="E483" s="152"/>
      <c r="F483" s="55">
        <f t="shared" si="15"/>
        <v>0</v>
      </c>
    </row>
    <row r="484" spans="1:6" ht="25.5">
      <c r="A484" s="1" t="s">
        <v>284</v>
      </c>
      <c r="B484" s="54" t="s">
        <v>285</v>
      </c>
      <c r="C484" s="43" t="s">
        <v>41</v>
      </c>
      <c r="D484" s="55">
        <v>2</v>
      </c>
      <c r="E484" s="152"/>
      <c r="F484" s="55">
        <f t="shared" si="15"/>
        <v>0</v>
      </c>
    </row>
    <row r="485" spans="1:6">
      <c r="B485" s="54"/>
      <c r="C485" s="43"/>
      <c r="D485" s="55"/>
      <c r="E485" s="152"/>
      <c r="F485" s="55">
        <f t="shared" si="15"/>
        <v>0</v>
      </c>
    </row>
    <row r="486" spans="1:6" ht="25.5">
      <c r="A486" s="1" t="s">
        <v>286</v>
      </c>
      <c r="B486" s="54" t="s">
        <v>287</v>
      </c>
      <c r="C486" s="43" t="s">
        <v>271</v>
      </c>
      <c r="D486" s="55">
        <v>70</v>
      </c>
      <c r="E486" s="152"/>
      <c r="F486" s="55">
        <f t="shared" si="15"/>
        <v>0</v>
      </c>
    </row>
    <row r="487" spans="1:6">
      <c r="B487" s="54"/>
      <c r="C487" s="43"/>
      <c r="D487" s="55"/>
      <c r="E487" s="152"/>
      <c r="F487" s="55">
        <f t="shared" si="15"/>
        <v>0</v>
      </c>
    </row>
    <row r="488" spans="1:6">
      <c r="A488" s="1" t="s">
        <v>288</v>
      </c>
      <c r="B488" s="54" t="s">
        <v>289</v>
      </c>
      <c r="C488" s="43" t="s">
        <v>271</v>
      </c>
      <c r="D488" s="55">
        <v>60</v>
      </c>
      <c r="E488" s="152"/>
      <c r="F488" s="55">
        <f t="shared" si="15"/>
        <v>0</v>
      </c>
    </row>
    <row r="489" spans="1:6">
      <c r="B489" s="54"/>
      <c r="C489" s="43"/>
      <c r="D489" s="55"/>
      <c r="E489" s="152"/>
      <c r="F489" s="55">
        <f t="shared" si="15"/>
        <v>0</v>
      </c>
    </row>
    <row r="490" spans="1:6" ht="25.5">
      <c r="A490" s="1" t="s">
        <v>290</v>
      </c>
      <c r="B490" s="54" t="s">
        <v>291</v>
      </c>
      <c r="C490" s="43" t="s">
        <v>41</v>
      </c>
      <c r="D490" s="55">
        <v>1</v>
      </c>
      <c r="E490" s="152"/>
      <c r="F490" s="55">
        <f t="shared" si="15"/>
        <v>0</v>
      </c>
    </row>
    <row r="491" spans="1:6">
      <c r="B491" s="54"/>
      <c r="C491" s="43"/>
      <c r="D491" s="55"/>
      <c r="E491" s="152"/>
      <c r="F491" s="55">
        <f t="shared" si="15"/>
        <v>0</v>
      </c>
    </row>
    <row r="492" spans="1:6" ht="25.5">
      <c r="A492" s="1" t="s">
        <v>292</v>
      </c>
      <c r="B492" s="54" t="s">
        <v>293</v>
      </c>
      <c r="C492" s="43" t="s">
        <v>41</v>
      </c>
      <c r="D492" s="55">
        <v>1</v>
      </c>
      <c r="E492" s="152"/>
      <c r="F492" s="55">
        <f t="shared" si="15"/>
        <v>0</v>
      </c>
    </row>
    <row r="493" spans="1:6">
      <c r="B493" s="54"/>
      <c r="C493" s="43"/>
      <c r="D493" s="55"/>
      <c r="E493" s="152"/>
      <c r="F493" s="55">
        <f t="shared" si="15"/>
        <v>0</v>
      </c>
    </row>
    <row r="494" spans="1:6">
      <c r="A494" s="1" t="s">
        <v>294</v>
      </c>
      <c r="B494" s="54" t="s">
        <v>295</v>
      </c>
      <c r="C494" s="43" t="s">
        <v>41</v>
      </c>
      <c r="D494" s="55">
        <v>1</v>
      </c>
      <c r="E494" s="152"/>
      <c r="F494" s="55">
        <f t="shared" si="15"/>
        <v>0</v>
      </c>
    </row>
    <row r="495" spans="1:6">
      <c r="B495" s="54"/>
      <c r="C495" s="43"/>
      <c r="D495" s="55"/>
      <c r="E495" s="152"/>
      <c r="F495" s="55">
        <f t="shared" si="15"/>
        <v>0</v>
      </c>
    </row>
    <row r="496" spans="1:6">
      <c r="A496" s="1" t="s">
        <v>296</v>
      </c>
      <c r="B496" s="54" t="s">
        <v>297</v>
      </c>
      <c r="C496" s="43" t="s">
        <v>41</v>
      </c>
      <c r="D496" s="55">
        <v>1</v>
      </c>
      <c r="E496" s="152"/>
      <c r="F496" s="55">
        <f t="shared" si="15"/>
        <v>0</v>
      </c>
    </row>
    <row r="497" spans="1:6">
      <c r="B497" s="58"/>
      <c r="D497" s="27"/>
      <c r="E497" s="150"/>
      <c r="F497" s="55"/>
    </row>
    <row r="498" spans="1:6">
      <c r="B498" s="60" t="s">
        <v>300</v>
      </c>
      <c r="C498" s="51"/>
      <c r="D498" s="61"/>
      <c r="E498" s="154"/>
      <c r="F498" s="62">
        <f>SUM(F455:F496)</f>
        <v>0</v>
      </c>
    </row>
    <row r="499" spans="1:6">
      <c r="E499" s="129"/>
    </row>
    <row r="500" spans="1:6">
      <c r="E500" s="129"/>
    </row>
    <row r="501" spans="1:6">
      <c r="B501" s="56" t="s">
        <v>390</v>
      </c>
      <c r="E501" s="129"/>
    </row>
    <row r="502" spans="1:6" s="89" customFormat="1">
      <c r="A502" s="80"/>
      <c r="B502" s="54"/>
      <c r="C502" s="43"/>
      <c r="D502" s="55"/>
      <c r="E502" s="152"/>
      <c r="F502" s="55"/>
    </row>
    <row r="503" spans="1:6" s="90" customFormat="1" ht="39.950000000000003" customHeight="1">
      <c r="A503" s="1"/>
      <c r="B503" s="11" t="s">
        <v>391</v>
      </c>
      <c r="C503" s="43"/>
      <c r="D503" s="55"/>
      <c r="E503" s="152"/>
      <c r="F503" s="55"/>
    </row>
    <row r="504" spans="1:6" s="91" customFormat="1" ht="14.25">
      <c r="A504" s="1"/>
      <c r="B504" s="54"/>
      <c r="C504" s="43"/>
      <c r="D504" s="55"/>
      <c r="E504" s="152"/>
      <c r="F504" s="55"/>
    </row>
    <row r="505" spans="1:6" s="90" customFormat="1" ht="14.25">
      <c r="A505" s="1" t="s">
        <v>4</v>
      </c>
      <c r="B505" s="54" t="s">
        <v>385</v>
      </c>
      <c r="C505" s="43" t="s">
        <v>41</v>
      </c>
      <c r="D505" s="55">
        <v>1</v>
      </c>
      <c r="E505" s="152"/>
      <c r="F505" s="55">
        <f>D505*E505</f>
        <v>0</v>
      </c>
    </row>
    <row r="506" spans="1:6" s="92" customFormat="1" ht="89.25">
      <c r="A506" s="1"/>
      <c r="B506" s="54" t="s">
        <v>301</v>
      </c>
      <c r="C506" s="43"/>
      <c r="D506" s="55"/>
      <c r="E506" s="152"/>
      <c r="F506" s="55">
        <f t="shared" ref="F506:F528" si="16">D506*E506</f>
        <v>0</v>
      </c>
    </row>
    <row r="507" spans="1:6" s="92" customFormat="1" ht="114.75">
      <c r="A507" s="1"/>
      <c r="B507" s="54" t="s">
        <v>393</v>
      </c>
      <c r="C507" s="43"/>
      <c r="D507" s="55"/>
      <c r="E507" s="152"/>
      <c r="F507" s="55">
        <f t="shared" si="16"/>
        <v>0</v>
      </c>
    </row>
    <row r="508" spans="1:6" s="92" customFormat="1" ht="51">
      <c r="A508" s="1"/>
      <c r="B508" s="54" t="s">
        <v>394</v>
      </c>
      <c r="C508" s="43"/>
      <c r="D508" s="55"/>
      <c r="E508" s="152"/>
      <c r="F508" s="55">
        <f t="shared" si="16"/>
        <v>0</v>
      </c>
    </row>
    <row r="509" spans="1:6" s="92" customFormat="1" ht="38.25">
      <c r="A509" s="1"/>
      <c r="B509" s="54" t="s">
        <v>401</v>
      </c>
      <c r="C509" s="43"/>
      <c r="D509" s="55"/>
      <c r="E509" s="152"/>
      <c r="F509" s="55">
        <f t="shared" si="16"/>
        <v>0</v>
      </c>
    </row>
    <row r="510" spans="1:6" s="93" customFormat="1" ht="51">
      <c r="A510" s="1"/>
      <c r="B510" s="54" t="s">
        <v>405</v>
      </c>
      <c r="C510" s="43"/>
      <c r="D510" s="55"/>
      <c r="E510" s="152"/>
      <c r="F510" s="55">
        <f t="shared" si="16"/>
        <v>0</v>
      </c>
    </row>
    <row r="511" spans="1:6" s="93" customFormat="1" ht="51">
      <c r="A511" s="1"/>
      <c r="B511" s="54" t="s">
        <v>395</v>
      </c>
      <c r="C511" s="43"/>
      <c r="D511" s="55"/>
      <c r="E511" s="152"/>
      <c r="F511" s="55">
        <f t="shared" si="16"/>
        <v>0</v>
      </c>
    </row>
    <row r="512" spans="1:6" s="93" customFormat="1" ht="63.75">
      <c r="A512" s="1"/>
      <c r="B512" s="54" t="s">
        <v>302</v>
      </c>
      <c r="C512" s="43"/>
      <c r="D512" s="55"/>
      <c r="E512" s="152"/>
      <c r="F512" s="55">
        <f t="shared" si="16"/>
        <v>0</v>
      </c>
    </row>
    <row r="513" spans="1:6" s="93" customFormat="1" ht="14.25">
      <c r="A513" s="1"/>
      <c r="B513" s="54"/>
      <c r="C513" s="43"/>
      <c r="D513" s="55"/>
      <c r="E513" s="152"/>
      <c r="F513" s="55">
        <f t="shared" si="16"/>
        <v>0</v>
      </c>
    </row>
    <row r="514" spans="1:6" s="92" customFormat="1" ht="14.25">
      <c r="A514" s="1" t="s">
        <v>6</v>
      </c>
      <c r="B514" s="54" t="s">
        <v>386</v>
      </c>
      <c r="C514" s="43" t="s">
        <v>41</v>
      </c>
      <c r="D514" s="55">
        <v>1</v>
      </c>
      <c r="E514" s="152"/>
      <c r="F514" s="55">
        <f t="shared" si="16"/>
        <v>0</v>
      </c>
    </row>
    <row r="515" spans="1:6" s="92" customFormat="1" ht="89.25">
      <c r="A515" s="1"/>
      <c r="B515" s="54" t="s">
        <v>303</v>
      </c>
      <c r="C515" s="43"/>
      <c r="D515" s="55"/>
      <c r="E515" s="152"/>
      <c r="F515" s="55">
        <f t="shared" si="16"/>
        <v>0</v>
      </c>
    </row>
    <row r="516" spans="1:6" s="94" customFormat="1" ht="51">
      <c r="A516" s="1"/>
      <c r="B516" s="54" t="s">
        <v>396</v>
      </c>
      <c r="C516" s="43"/>
      <c r="D516" s="55"/>
      <c r="E516" s="152"/>
      <c r="F516" s="55">
        <f t="shared" si="16"/>
        <v>0</v>
      </c>
    </row>
    <row r="517" spans="1:6" s="94" customFormat="1" ht="51">
      <c r="A517" s="1"/>
      <c r="B517" s="54" t="s">
        <v>406</v>
      </c>
      <c r="C517" s="43"/>
      <c r="D517" s="55"/>
      <c r="E517" s="152"/>
      <c r="F517" s="55">
        <f t="shared" si="16"/>
        <v>0</v>
      </c>
    </row>
    <row r="518" spans="1:6" s="92" customFormat="1" ht="51">
      <c r="A518" s="1"/>
      <c r="B518" s="54" t="s">
        <v>408</v>
      </c>
      <c r="C518" s="43"/>
      <c r="D518" s="55"/>
      <c r="E518" s="152"/>
      <c r="F518" s="55">
        <f t="shared" si="16"/>
        <v>0</v>
      </c>
    </row>
    <row r="519" spans="1:6" s="92" customFormat="1" ht="63.75">
      <c r="A519" s="1"/>
      <c r="B519" s="54" t="s">
        <v>302</v>
      </c>
      <c r="C519" s="43"/>
      <c r="D519" s="55"/>
      <c r="E519" s="152"/>
      <c r="F519" s="55">
        <f t="shared" si="16"/>
        <v>0</v>
      </c>
    </row>
    <row r="520" spans="1:6" s="92" customFormat="1" ht="14.25">
      <c r="A520" s="1"/>
      <c r="B520" s="54"/>
      <c r="C520" s="43"/>
      <c r="D520" s="55"/>
      <c r="E520" s="152"/>
      <c r="F520" s="55">
        <f t="shared" si="16"/>
        <v>0</v>
      </c>
    </row>
    <row r="521" spans="1:6" s="95" customFormat="1" ht="14.25">
      <c r="A521" s="1" t="s">
        <v>7</v>
      </c>
      <c r="B521" s="54" t="s">
        <v>387</v>
      </c>
      <c r="C521" s="43" t="s">
        <v>41</v>
      </c>
      <c r="D521" s="55">
        <v>1</v>
      </c>
      <c r="E521" s="152"/>
      <c r="F521" s="55">
        <f t="shared" si="16"/>
        <v>0</v>
      </c>
    </row>
    <row r="522" spans="1:6" s="95" customFormat="1" ht="51">
      <c r="A522" s="1"/>
      <c r="B522" s="54" t="s">
        <v>616</v>
      </c>
      <c r="C522" s="43"/>
      <c r="D522" s="55"/>
      <c r="E522" s="152"/>
      <c r="F522" s="55">
        <f t="shared" si="16"/>
        <v>0</v>
      </c>
    </row>
    <row r="523" spans="1:6" s="96" customFormat="1" ht="51">
      <c r="A523" s="1"/>
      <c r="B523" s="54" t="s">
        <v>396</v>
      </c>
      <c r="C523" s="43"/>
      <c r="D523" s="55"/>
      <c r="E523" s="152"/>
      <c r="F523" s="55">
        <f t="shared" si="16"/>
        <v>0</v>
      </c>
    </row>
    <row r="524" spans="1:6" s="96" customFormat="1" ht="51">
      <c r="A524" s="1"/>
      <c r="B524" s="54" t="s">
        <v>407</v>
      </c>
      <c r="C524" s="43"/>
      <c r="D524" s="55"/>
      <c r="E524" s="152"/>
      <c r="F524" s="55">
        <f t="shared" si="16"/>
        <v>0</v>
      </c>
    </row>
    <row r="525" spans="1:6" s="96" customFormat="1" ht="38.25">
      <c r="A525" s="1"/>
      <c r="B525" s="54" t="s">
        <v>392</v>
      </c>
      <c r="C525" s="43"/>
      <c r="D525" s="55"/>
      <c r="E525" s="152"/>
      <c r="F525" s="55">
        <f t="shared" si="16"/>
        <v>0</v>
      </c>
    </row>
    <row r="526" spans="1:6" s="96" customFormat="1" ht="14.25">
      <c r="A526" s="1"/>
      <c r="B526" s="54" t="s">
        <v>304</v>
      </c>
      <c r="C526" s="43"/>
      <c r="D526" s="55"/>
      <c r="E526" s="152"/>
      <c r="F526" s="55">
        <f t="shared" si="16"/>
        <v>0</v>
      </c>
    </row>
    <row r="527" spans="1:6" s="96" customFormat="1" ht="51">
      <c r="A527" s="1"/>
      <c r="B527" s="54" t="s">
        <v>408</v>
      </c>
      <c r="C527" s="43"/>
      <c r="D527" s="55"/>
      <c r="E527" s="152"/>
      <c r="F527" s="55">
        <f t="shared" si="16"/>
        <v>0</v>
      </c>
    </row>
    <row r="528" spans="1:6" s="95" customFormat="1" ht="63.75">
      <c r="A528" s="1"/>
      <c r="B528" s="54" t="s">
        <v>305</v>
      </c>
      <c r="C528" s="43"/>
      <c r="D528" s="55"/>
      <c r="E528" s="152"/>
      <c r="F528" s="55">
        <f t="shared" si="16"/>
        <v>0</v>
      </c>
    </row>
    <row r="529" spans="1:6" s="95" customFormat="1" ht="14.25">
      <c r="A529" s="1"/>
      <c r="B529" s="54"/>
      <c r="C529" s="43"/>
      <c r="D529" s="55"/>
      <c r="E529" s="152"/>
      <c r="F529" s="55"/>
    </row>
    <row r="530" spans="1:6">
      <c r="B530" s="60" t="s">
        <v>409</v>
      </c>
      <c r="C530" s="51"/>
      <c r="D530" s="61"/>
      <c r="E530" s="154"/>
      <c r="F530" s="62">
        <f>SUM(F505:F528)</f>
        <v>0</v>
      </c>
    </row>
    <row r="531" spans="1:6">
      <c r="B531" s="11"/>
      <c r="C531" s="16"/>
      <c r="D531" s="57"/>
      <c r="E531" s="159"/>
      <c r="F531" s="57"/>
    </row>
    <row r="532" spans="1:6" s="95" customFormat="1" ht="14.25">
      <c r="A532" s="1"/>
      <c r="B532" s="54"/>
      <c r="C532" s="43"/>
      <c r="D532" s="55"/>
      <c r="E532" s="152"/>
      <c r="F532" s="55"/>
    </row>
    <row r="533" spans="1:6">
      <c r="B533" s="56" t="s">
        <v>410</v>
      </c>
      <c r="E533" s="129"/>
    </row>
    <row r="534" spans="1:6" s="89" customFormat="1">
      <c r="A534" s="80"/>
      <c r="B534" s="54"/>
      <c r="C534" s="43"/>
      <c r="D534" s="55"/>
      <c r="E534" s="152"/>
      <c r="F534" s="55"/>
    </row>
    <row r="535" spans="1:6" s="96" customFormat="1" ht="25.5">
      <c r="A535" s="1" t="s">
        <v>10</v>
      </c>
      <c r="B535" s="54" t="s">
        <v>617</v>
      </c>
      <c r="C535" s="43" t="s">
        <v>19</v>
      </c>
      <c r="D535" s="55">
        <v>2</v>
      </c>
      <c r="E535" s="152"/>
      <c r="F535" s="55">
        <f>D535*E535</f>
        <v>0</v>
      </c>
    </row>
    <row r="536" spans="1:6" s="96" customFormat="1" ht="14.25">
      <c r="A536" s="1"/>
      <c r="B536" s="54"/>
      <c r="C536" s="43"/>
      <c r="D536" s="55"/>
      <c r="E536" s="152"/>
      <c r="F536" s="55">
        <f t="shared" ref="F536:F555" si="17">D536*E536</f>
        <v>0</v>
      </c>
    </row>
    <row r="537" spans="1:6" s="96" customFormat="1" ht="25.5">
      <c r="A537" s="1" t="s">
        <v>11</v>
      </c>
      <c r="B537" s="54" t="s">
        <v>618</v>
      </c>
      <c r="C537" s="43" t="s">
        <v>19</v>
      </c>
      <c r="D537" s="55">
        <v>2</v>
      </c>
      <c r="E537" s="152"/>
      <c r="F537" s="55">
        <f t="shared" si="17"/>
        <v>0</v>
      </c>
    </row>
    <row r="538" spans="1:6" s="96" customFormat="1" ht="14.25">
      <c r="A538" s="1"/>
      <c r="B538" s="54"/>
      <c r="C538" s="43"/>
      <c r="D538" s="55"/>
      <c r="E538" s="152"/>
      <c r="F538" s="55">
        <f t="shared" si="17"/>
        <v>0</v>
      </c>
    </row>
    <row r="539" spans="1:6" s="96" customFormat="1" ht="25.5">
      <c r="A539" s="1" t="s">
        <v>22</v>
      </c>
      <c r="B539" s="54" t="s">
        <v>619</v>
      </c>
      <c r="C539" s="43" t="s">
        <v>19</v>
      </c>
      <c r="D539" s="55">
        <v>8</v>
      </c>
      <c r="E539" s="152"/>
      <c r="F539" s="55">
        <f t="shared" si="17"/>
        <v>0</v>
      </c>
    </row>
    <row r="540" spans="1:6" s="96" customFormat="1" ht="14.25">
      <c r="A540" s="1"/>
      <c r="B540" s="54"/>
      <c r="C540" s="43"/>
      <c r="D540" s="55"/>
      <c r="E540" s="152"/>
      <c r="F540" s="55">
        <f t="shared" si="17"/>
        <v>0</v>
      </c>
    </row>
    <row r="541" spans="1:6" s="96" customFormat="1" ht="14.25">
      <c r="A541" s="1" t="s">
        <v>23</v>
      </c>
      <c r="B541" s="54" t="s">
        <v>620</v>
      </c>
      <c r="C541" s="43" t="s">
        <v>19</v>
      </c>
      <c r="D541" s="55">
        <v>2</v>
      </c>
      <c r="E541" s="152"/>
      <c r="F541" s="55">
        <f t="shared" si="17"/>
        <v>0</v>
      </c>
    </row>
    <row r="542" spans="1:6" s="96" customFormat="1" ht="14.25">
      <c r="A542" s="1"/>
      <c r="B542" s="54"/>
      <c r="C542" s="43"/>
      <c r="D542" s="55"/>
      <c r="E542" s="152"/>
      <c r="F542" s="55">
        <f t="shared" si="17"/>
        <v>0</v>
      </c>
    </row>
    <row r="543" spans="1:6" s="96" customFormat="1" ht="25.5">
      <c r="A543" s="1" t="s">
        <v>24</v>
      </c>
      <c r="B543" s="54" t="s">
        <v>306</v>
      </c>
      <c r="C543" s="43" t="s">
        <v>19</v>
      </c>
      <c r="D543" s="55">
        <v>3</v>
      </c>
      <c r="E543" s="152"/>
      <c r="F543" s="55">
        <f t="shared" si="17"/>
        <v>0</v>
      </c>
    </row>
    <row r="544" spans="1:6" s="96" customFormat="1" ht="14.25">
      <c r="A544" s="1"/>
      <c r="B544" s="54"/>
      <c r="C544" s="43"/>
      <c r="D544" s="55"/>
      <c r="E544" s="152"/>
      <c r="F544" s="55">
        <f t="shared" si="17"/>
        <v>0</v>
      </c>
    </row>
    <row r="545" spans="1:6" s="96" customFormat="1" ht="14.25">
      <c r="A545" s="1" t="s">
        <v>28</v>
      </c>
      <c r="B545" s="54" t="s">
        <v>307</v>
      </c>
      <c r="C545" s="43" t="s">
        <v>19</v>
      </c>
      <c r="D545" s="55">
        <v>5</v>
      </c>
      <c r="E545" s="152"/>
      <c r="F545" s="55">
        <f t="shared" si="17"/>
        <v>0</v>
      </c>
    </row>
    <row r="546" spans="1:6" s="96" customFormat="1" ht="14.25">
      <c r="A546" s="1"/>
      <c r="B546" s="54"/>
      <c r="C546" s="43"/>
      <c r="D546" s="55"/>
      <c r="E546" s="152"/>
      <c r="F546" s="55">
        <f t="shared" si="17"/>
        <v>0</v>
      </c>
    </row>
    <row r="547" spans="1:6" s="96" customFormat="1" ht="14.25">
      <c r="A547" s="1" t="s">
        <v>29</v>
      </c>
      <c r="B547" s="54" t="s">
        <v>621</v>
      </c>
      <c r="C547" s="43" t="s">
        <v>19</v>
      </c>
      <c r="D547" s="55">
        <v>1</v>
      </c>
      <c r="E547" s="152"/>
      <c r="F547" s="55">
        <f t="shared" si="17"/>
        <v>0</v>
      </c>
    </row>
    <row r="548" spans="1:6" s="96" customFormat="1" ht="14.25">
      <c r="A548" s="1"/>
      <c r="B548" s="54"/>
      <c r="C548" s="43"/>
      <c r="D548" s="55"/>
      <c r="E548" s="152"/>
      <c r="F548" s="55">
        <f t="shared" si="17"/>
        <v>0</v>
      </c>
    </row>
    <row r="549" spans="1:6" s="96" customFormat="1" ht="14.25">
      <c r="A549" s="1" t="s">
        <v>34</v>
      </c>
      <c r="B549" s="54" t="s">
        <v>308</v>
      </c>
      <c r="C549" s="43" t="s">
        <v>19</v>
      </c>
      <c r="D549" s="55">
        <v>5</v>
      </c>
      <c r="E549" s="152"/>
      <c r="F549" s="55">
        <f t="shared" si="17"/>
        <v>0</v>
      </c>
    </row>
    <row r="550" spans="1:6" s="96" customFormat="1" ht="14.25">
      <c r="A550" s="1"/>
      <c r="B550" s="54"/>
      <c r="C550" s="43"/>
      <c r="D550" s="55"/>
      <c r="E550" s="152"/>
      <c r="F550" s="55">
        <f t="shared" si="17"/>
        <v>0</v>
      </c>
    </row>
    <row r="551" spans="1:6" s="97" customFormat="1" ht="51">
      <c r="A551" s="1" t="s">
        <v>35</v>
      </c>
      <c r="B551" s="54" t="s">
        <v>610</v>
      </c>
      <c r="C551" s="43" t="s">
        <v>19</v>
      </c>
      <c r="D551" s="55">
        <v>13</v>
      </c>
      <c r="E551" s="152"/>
      <c r="F551" s="55">
        <f t="shared" si="17"/>
        <v>0</v>
      </c>
    </row>
    <row r="552" spans="1:6" s="97" customFormat="1">
      <c r="A552" s="1"/>
      <c r="B552" s="54"/>
      <c r="C552" s="43"/>
      <c r="D552" s="55"/>
      <c r="E552" s="152"/>
      <c r="F552" s="55">
        <f t="shared" si="17"/>
        <v>0</v>
      </c>
    </row>
    <row r="553" spans="1:6" s="97" customFormat="1" ht="51">
      <c r="A553" s="1" t="s">
        <v>50</v>
      </c>
      <c r="B553" s="54" t="s">
        <v>609</v>
      </c>
      <c r="C553" s="43" t="s">
        <v>19</v>
      </c>
      <c r="D553" s="55">
        <v>6</v>
      </c>
      <c r="E553" s="152"/>
      <c r="F553" s="55">
        <f t="shared" si="17"/>
        <v>0</v>
      </c>
    </row>
    <row r="554" spans="1:6" s="97" customFormat="1">
      <c r="A554" s="1"/>
      <c r="B554" s="54"/>
      <c r="C554" s="43"/>
      <c r="D554" s="55"/>
      <c r="E554" s="152"/>
      <c r="F554" s="55">
        <f t="shared" si="17"/>
        <v>0</v>
      </c>
    </row>
    <row r="555" spans="1:6" s="98" customFormat="1" ht="38.25">
      <c r="A555" s="1" t="s">
        <v>51</v>
      </c>
      <c r="B555" s="54" t="s">
        <v>309</v>
      </c>
      <c r="C555" s="43" t="s">
        <v>41</v>
      </c>
      <c r="D555" s="55">
        <v>1</v>
      </c>
      <c r="E555" s="152"/>
      <c r="F555" s="55">
        <f t="shared" si="17"/>
        <v>0</v>
      </c>
    </row>
    <row r="556" spans="1:6" s="95" customFormat="1" ht="14.25">
      <c r="A556" s="1"/>
      <c r="B556" s="54"/>
      <c r="C556" s="43"/>
      <c r="D556" s="55"/>
      <c r="E556" s="152"/>
      <c r="F556" s="55"/>
    </row>
    <row r="557" spans="1:6">
      <c r="B557" s="60" t="s">
        <v>411</v>
      </c>
      <c r="C557" s="51"/>
      <c r="D557" s="61"/>
      <c r="E557" s="154"/>
      <c r="F557" s="62">
        <f>SUM(F535:F555)</f>
        <v>0</v>
      </c>
    </row>
    <row r="558" spans="1:6">
      <c r="B558" s="11"/>
      <c r="C558" s="16"/>
      <c r="D558" s="57"/>
      <c r="E558" s="159"/>
      <c r="F558" s="57"/>
    </row>
    <row r="559" spans="1:6" s="95" customFormat="1" ht="14.25">
      <c r="A559" s="1"/>
      <c r="B559" s="54"/>
      <c r="C559" s="43"/>
      <c r="D559" s="55"/>
      <c r="E559" s="152"/>
      <c r="F559" s="55"/>
    </row>
    <row r="560" spans="1:6">
      <c r="B560" s="56" t="s">
        <v>412</v>
      </c>
      <c r="E560" s="129"/>
    </row>
    <row r="561" spans="1:6" s="89" customFormat="1">
      <c r="A561" s="80"/>
      <c r="B561" s="54"/>
      <c r="C561" s="43"/>
      <c r="D561" s="55"/>
      <c r="E561" s="152"/>
      <c r="F561" s="55"/>
    </row>
    <row r="562" spans="1:6" s="99" customFormat="1" ht="38.25">
      <c r="A562" s="1" t="s">
        <v>12</v>
      </c>
      <c r="B562" s="54" t="s">
        <v>611</v>
      </c>
      <c r="C562" s="43" t="s">
        <v>19</v>
      </c>
      <c r="D562" s="55">
        <v>25</v>
      </c>
      <c r="E562" s="152"/>
      <c r="F562" s="55">
        <f>D562*E562</f>
        <v>0</v>
      </c>
    </row>
    <row r="563" spans="1:6" s="99" customFormat="1">
      <c r="A563" s="1"/>
      <c r="B563" s="54"/>
      <c r="C563" s="43"/>
      <c r="D563" s="55"/>
      <c r="E563" s="152"/>
      <c r="F563" s="55">
        <f t="shared" ref="F563:F572" si="18">D563*E563</f>
        <v>0</v>
      </c>
    </row>
    <row r="564" spans="1:6" s="99" customFormat="1" ht="25.5">
      <c r="A564" s="1" t="s">
        <v>13</v>
      </c>
      <c r="B564" s="54" t="s">
        <v>310</v>
      </c>
      <c r="C564" s="43" t="s">
        <v>19</v>
      </c>
      <c r="D564" s="55">
        <v>10</v>
      </c>
      <c r="E564" s="152"/>
      <c r="F564" s="55">
        <f t="shared" si="18"/>
        <v>0</v>
      </c>
    </row>
    <row r="565" spans="1:6" s="99" customFormat="1">
      <c r="A565" s="1"/>
      <c r="B565" s="54"/>
      <c r="C565" s="43"/>
      <c r="D565" s="55"/>
      <c r="E565" s="152"/>
      <c r="F565" s="55">
        <f t="shared" si="18"/>
        <v>0</v>
      </c>
    </row>
    <row r="566" spans="1:6" s="99" customFormat="1" ht="25.5">
      <c r="A566" s="1" t="s">
        <v>14</v>
      </c>
      <c r="B566" s="54" t="s">
        <v>311</v>
      </c>
      <c r="C566" s="43" t="s">
        <v>19</v>
      </c>
      <c r="D566" s="55">
        <v>1</v>
      </c>
      <c r="E566" s="152"/>
      <c r="F566" s="55">
        <f t="shared" si="18"/>
        <v>0</v>
      </c>
    </row>
    <row r="567" spans="1:6" s="99" customFormat="1">
      <c r="A567" s="1"/>
      <c r="B567" s="54"/>
      <c r="C567" s="43"/>
      <c r="D567" s="55"/>
      <c r="E567" s="152"/>
      <c r="F567" s="55">
        <f t="shared" si="18"/>
        <v>0</v>
      </c>
    </row>
    <row r="568" spans="1:6" s="99" customFormat="1">
      <c r="A568" s="1" t="s">
        <v>20</v>
      </c>
      <c r="B568" s="54" t="s">
        <v>312</v>
      </c>
      <c r="C568" s="43" t="s">
        <v>19</v>
      </c>
      <c r="D568" s="55">
        <v>30</v>
      </c>
      <c r="E568" s="152"/>
      <c r="F568" s="55">
        <f t="shared" si="18"/>
        <v>0</v>
      </c>
    </row>
    <row r="569" spans="1:6" s="99" customFormat="1">
      <c r="A569" s="1"/>
      <c r="B569" s="54"/>
      <c r="C569" s="43"/>
      <c r="D569" s="55"/>
      <c r="E569" s="152"/>
      <c r="F569" s="55">
        <f t="shared" si="18"/>
        <v>0</v>
      </c>
    </row>
    <row r="570" spans="1:6" s="99" customFormat="1" ht="25.5">
      <c r="A570" s="1" t="s">
        <v>21</v>
      </c>
      <c r="B570" s="54" t="s">
        <v>313</v>
      </c>
      <c r="C570" s="43" t="s">
        <v>19</v>
      </c>
      <c r="D570" s="55">
        <v>30</v>
      </c>
      <c r="E570" s="152"/>
      <c r="F570" s="55">
        <f t="shared" si="18"/>
        <v>0</v>
      </c>
    </row>
    <row r="571" spans="1:6" s="99" customFormat="1">
      <c r="A571" s="1"/>
      <c r="B571" s="54"/>
      <c r="C571" s="43"/>
      <c r="D571" s="55"/>
      <c r="E571" s="152"/>
      <c r="F571" s="55">
        <f t="shared" si="18"/>
        <v>0</v>
      </c>
    </row>
    <row r="572" spans="1:6" s="99" customFormat="1">
      <c r="A572" s="1" t="s">
        <v>36</v>
      </c>
      <c r="B572" s="54" t="s">
        <v>314</v>
      </c>
      <c r="C572" s="43" t="s">
        <v>19</v>
      </c>
      <c r="D572" s="55">
        <v>1</v>
      </c>
      <c r="E572" s="152"/>
      <c r="F572" s="55">
        <f t="shared" si="18"/>
        <v>0</v>
      </c>
    </row>
    <row r="573" spans="1:6" s="95" customFormat="1" ht="14.25">
      <c r="A573" s="1"/>
      <c r="B573" s="54"/>
      <c r="C573" s="43"/>
      <c r="D573" s="55"/>
      <c r="E573" s="152"/>
      <c r="F573" s="55"/>
    </row>
    <row r="574" spans="1:6">
      <c r="B574" s="60" t="s">
        <v>413</v>
      </c>
      <c r="C574" s="51"/>
      <c r="D574" s="61"/>
      <c r="E574" s="154"/>
      <c r="F574" s="62">
        <f>SUM(F562:F572)</f>
        <v>0</v>
      </c>
    </row>
    <row r="575" spans="1:6">
      <c r="B575" s="11"/>
      <c r="C575" s="16"/>
      <c r="D575" s="57"/>
      <c r="E575" s="159"/>
      <c r="F575" s="57"/>
    </row>
    <row r="576" spans="1:6" s="95" customFormat="1" ht="14.25">
      <c r="A576" s="1"/>
      <c r="B576" s="54"/>
      <c r="C576" s="43"/>
      <c r="D576" s="55"/>
      <c r="E576" s="152"/>
      <c r="F576" s="55"/>
    </row>
    <row r="577" spans="1:6">
      <c r="B577" s="56" t="s">
        <v>414</v>
      </c>
      <c r="E577" s="129"/>
    </row>
    <row r="578" spans="1:6" s="89" customFormat="1">
      <c r="A578" s="80"/>
      <c r="B578" s="54"/>
      <c r="C578" s="43"/>
      <c r="D578" s="55"/>
      <c r="E578" s="152"/>
      <c r="F578" s="55"/>
    </row>
    <row r="579" spans="1:6" s="100" customFormat="1" ht="135" customHeight="1">
      <c r="A579" s="1"/>
      <c r="B579" s="11" t="s">
        <v>612</v>
      </c>
      <c r="C579" s="43"/>
      <c r="D579" s="55"/>
      <c r="E579" s="152"/>
      <c r="F579" s="55"/>
    </row>
    <row r="580" spans="1:6" s="95" customFormat="1" ht="14.25">
      <c r="A580" s="1"/>
      <c r="B580" s="54"/>
      <c r="C580" s="43"/>
      <c r="D580" s="55"/>
      <c r="E580" s="152"/>
      <c r="F580" s="55"/>
    </row>
    <row r="581" spans="1:6" s="100" customFormat="1" ht="25.5">
      <c r="A581" s="1" t="s">
        <v>39</v>
      </c>
      <c r="B581" s="54" t="s">
        <v>419</v>
      </c>
      <c r="C581" s="43"/>
      <c r="D581" s="55"/>
      <c r="E581" s="152"/>
      <c r="F581" s="55">
        <f>D581*E581</f>
        <v>0</v>
      </c>
    </row>
    <row r="582" spans="1:6" s="100" customFormat="1" ht="14.25">
      <c r="A582" s="1"/>
      <c r="B582" s="54" t="s">
        <v>315</v>
      </c>
      <c r="C582" s="43" t="s">
        <v>271</v>
      </c>
      <c r="D582" s="55">
        <v>25</v>
      </c>
      <c r="E582" s="152"/>
      <c r="F582" s="55">
        <f t="shared" ref="F582:F608" si="19">D582*E582</f>
        <v>0</v>
      </c>
    </row>
    <row r="583" spans="1:6" s="95" customFormat="1" ht="14.25">
      <c r="A583" s="1"/>
      <c r="B583" s="54" t="s">
        <v>316</v>
      </c>
      <c r="C583" s="43" t="s">
        <v>271</v>
      </c>
      <c r="D583" s="55">
        <f>15+15+40</f>
        <v>70</v>
      </c>
      <c r="E583" s="152"/>
      <c r="F583" s="55">
        <f t="shared" si="19"/>
        <v>0</v>
      </c>
    </row>
    <row r="584" spans="1:6" s="95" customFormat="1" ht="14.25">
      <c r="A584" s="1"/>
      <c r="B584" s="54" t="s">
        <v>317</v>
      </c>
      <c r="C584" s="43" t="s">
        <v>271</v>
      </c>
      <c r="D584" s="55">
        <v>10</v>
      </c>
      <c r="E584" s="152"/>
      <c r="F584" s="55">
        <f t="shared" si="19"/>
        <v>0</v>
      </c>
    </row>
    <row r="585" spans="1:6" s="95" customFormat="1" ht="14.25">
      <c r="A585" s="1"/>
      <c r="B585" s="54"/>
      <c r="C585" s="43"/>
      <c r="D585" s="55"/>
      <c r="E585" s="152"/>
      <c r="F585" s="55">
        <f t="shared" si="19"/>
        <v>0</v>
      </c>
    </row>
    <row r="586" spans="1:6" s="95" customFormat="1" ht="25.5">
      <c r="A586" s="1" t="s">
        <v>40</v>
      </c>
      <c r="B586" s="54" t="s">
        <v>420</v>
      </c>
      <c r="C586" s="43"/>
      <c r="D586" s="55"/>
      <c r="E586" s="152"/>
      <c r="F586" s="55">
        <f t="shared" si="19"/>
        <v>0</v>
      </c>
    </row>
    <row r="587" spans="1:6" s="95" customFormat="1" ht="14.25">
      <c r="A587" s="1"/>
      <c r="B587" s="54" t="s">
        <v>318</v>
      </c>
      <c r="C587" s="43" t="s">
        <v>271</v>
      </c>
      <c r="D587" s="55">
        <v>5</v>
      </c>
      <c r="E587" s="152"/>
      <c r="F587" s="55">
        <f t="shared" si="19"/>
        <v>0</v>
      </c>
    </row>
    <row r="588" spans="1:6" s="95" customFormat="1" ht="14.25">
      <c r="A588" s="1"/>
      <c r="B588" s="54" t="s">
        <v>319</v>
      </c>
      <c r="C588" s="43" t="s">
        <v>271</v>
      </c>
      <c r="D588" s="55">
        <v>320</v>
      </c>
      <c r="E588" s="152"/>
      <c r="F588" s="55">
        <f t="shared" si="19"/>
        <v>0</v>
      </c>
    </row>
    <row r="589" spans="1:6" s="95" customFormat="1" ht="14.25">
      <c r="A589" s="1"/>
      <c r="B589" s="54" t="s">
        <v>320</v>
      </c>
      <c r="C589" s="43" t="s">
        <v>271</v>
      </c>
      <c r="D589" s="55">
        <v>150</v>
      </c>
      <c r="E589" s="152"/>
      <c r="F589" s="55">
        <f t="shared" si="19"/>
        <v>0</v>
      </c>
    </row>
    <row r="590" spans="1:6" s="95" customFormat="1" ht="14.25">
      <c r="A590" s="1"/>
      <c r="B590" s="54" t="s">
        <v>321</v>
      </c>
      <c r="C590" s="43" t="s">
        <v>271</v>
      </c>
      <c r="D590" s="55">
        <v>50</v>
      </c>
      <c r="E590" s="152"/>
      <c r="F590" s="55">
        <f t="shared" si="19"/>
        <v>0</v>
      </c>
    </row>
    <row r="591" spans="1:6" s="95" customFormat="1" ht="14.25">
      <c r="A591" s="1"/>
      <c r="B591" s="54" t="s">
        <v>322</v>
      </c>
      <c r="C591" s="43" t="s">
        <v>271</v>
      </c>
      <c r="D591" s="55">
        <v>300</v>
      </c>
      <c r="E591" s="152"/>
      <c r="F591" s="55">
        <f t="shared" si="19"/>
        <v>0</v>
      </c>
    </row>
    <row r="592" spans="1:6" s="95" customFormat="1" ht="14.25">
      <c r="A592" s="1"/>
      <c r="B592" s="54" t="s">
        <v>323</v>
      </c>
      <c r="C592" s="43" t="s">
        <v>271</v>
      </c>
      <c r="D592" s="55">
        <v>100</v>
      </c>
      <c r="E592" s="152"/>
      <c r="F592" s="55">
        <f t="shared" si="19"/>
        <v>0</v>
      </c>
    </row>
    <row r="593" spans="1:6" s="95" customFormat="1" ht="14.25">
      <c r="A593" s="1"/>
      <c r="B593" s="54"/>
      <c r="C593" s="43"/>
      <c r="D593" s="55"/>
      <c r="E593" s="152"/>
      <c r="F593" s="55">
        <f t="shared" si="19"/>
        <v>0</v>
      </c>
    </row>
    <row r="594" spans="1:6" s="95" customFormat="1" ht="38.25">
      <c r="A594" s="1" t="s">
        <v>324</v>
      </c>
      <c r="B594" s="54" t="s">
        <v>325</v>
      </c>
      <c r="C594" s="43"/>
      <c r="D594" s="55"/>
      <c r="E594" s="152"/>
      <c r="F594" s="55">
        <f t="shared" si="19"/>
        <v>0</v>
      </c>
    </row>
    <row r="595" spans="1:6" s="95" customFormat="1" ht="14.25">
      <c r="A595" s="1"/>
      <c r="B595" s="54" t="s">
        <v>326</v>
      </c>
      <c r="C595" s="43" t="s">
        <v>271</v>
      </c>
      <c r="D595" s="55">
        <v>25</v>
      </c>
      <c r="E595" s="152"/>
      <c r="F595" s="55">
        <f t="shared" si="19"/>
        <v>0</v>
      </c>
    </row>
    <row r="596" spans="1:6" s="95" customFormat="1" ht="14.25">
      <c r="A596" s="1"/>
      <c r="B596" s="54" t="s">
        <v>327</v>
      </c>
      <c r="C596" s="43" t="s">
        <v>271</v>
      </c>
      <c r="D596" s="55">
        <v>20</v>
      </c>
      <c r="E596" s="152"/>
      <c r="F596" s="55">
        <f t="shared" si="19"/>
        <v>0</v>
      </c>
    </row>
    <row r="597" spans="1:6" s="95" customFormat="1" ht="14.25">
      <c r="A597" s="1"/>
      <c r="B597" s="54" t="s">
        <v>328</v>
      </c>
      <c r="C597" s="43" t="s">
        <v>271</v>
      </c>
      <c r="D597" s="55">
        <v>20</v>
      </c>
      <c r="E597" s="152"/>
      <c r="F597" s="55">
        <f t="shared" si="19"/>
        <v>0</v>
      </c>
    </row>
    <row r="598" spans="1:6" s="100" customFormat="1" ht="14.25">
      <c r="A598" s="1"/>
      <c r="B598" s="54" t="s">
        <v>329</v>
      </c>
      <c r="C598" s="43" t="s">
        <v>271</v>
      </c>
      <c r="D598" s="55">
        <v>10</v>
      </c>
      <c r="E598" s="152"/>
      <c r="F598" s="55">
        <f t="shared" si="19"/>
        <v>0</v>
      </c>
    </row>
    <row r="599" spans="1:6" s="100" customFormat="1">
      <c r="A599" s="1"/>
      <c r="B599" s="54"/>
      <c r="C599" s="43"/>
      <c r="D599" s="55"/>
      <c r="E599" s="152"/>
      <c r="F599" s="55">
        <f t="shared" si="19"/>
        <v>0</v>
      </c>
    </row>
    <row r="600" spans="1:6" s="100" customFormat="1" ht="25.5">
      <c r="A600" s="1" t="s">
        <v>415</v>
      </c>
      <c r="B600" s="54" t="s">
        <v>397</v>
      </c>
      <c r="C600" s="43" t="s">
        <v>271</v>
      </c>
      <c r="D600" s="55">
        <f>SUM(D587:D592)</f>
        <v>925</v>
      </c>
      <c r="E600" s="152"/>
      <c r="F600" s="55">
        <f t="shared" si="19"/>
        <v>0</v>
      </c>
    </row>
    <row r="601" spans="1:6" s="100" customFormat="1">
      <c r="A601" s="1"/>
      <c r="B601" s="54"/>
      <c r="C601" s="43"/>
      <c r="D601" s="55"/>
      <c r="E601" s="152"/>
      <c r="F601" s="55">
        <f t="shared" si="19"/>
        <v>0</v>
      </c>
    </row>
    <row r="602" spans="1:6" s="100" customFormat="1" ht="25.5">
      <c r="A602" s="1" t="s">
        <v>416</v>
      </c>
      <c r="B602" s="54" t="s">
        <v>331</v>
      </c>
      <c r="C602" s="43" t="s">
        <v>271</v>
      </c>
      <c r="D602" s="55">
        <v>25</v>
      </c>
      <c r="E602" s="152"/>
      <c r="F602" s="55">
        <f t="shared" si="19"/>
        <v>0</v>
      </c>
    </row>
    <row r="603" spans="1:6" s="100" customFormat="1">
      <c r="A603" s="1"/>
      <c r="B603" s="54"/>
      <c r="C603" s="43"/>
      <c r="D603" s="55"/>
      <c r="E603" s="152"/>
      <c r="F603" s="55">
        <f t="shared" si="19"/>
        <v>0</v>
      </c>
    </row>
    <row r="604" spans="1:6" s="100" customFormat="1" ht="25.5">
      <c r="A604" s="1" t="s">
        <v>417</v>
      </c>
      <c r="B604" s="54" t="s">
        <v>332</v>
      </c>
      <c r="C604" s="43" t="s">
        <v>333</v>
      </c>
      <c r="D604" s="55">
        <v>0.1</v>
      </c>
      <c r="E604" s="152"/>
      <c r="F604" s="55">
        <f t="shared" si="19"/>
        <v>0</v>
      </c>
    </row>
    <row r="605" spans="1:6" s="100" customFormat="1">
      <c r="A605" s="1"/>
      <c r="B605" s="54"/>
      <c r="C605" s="43"/>
      <c r="D605" s="55"/>
      <c r="E605" s="152"/>
      <c r="F605" s="55">
        <f t="shared" si="19"/>
        <v>0</v>
      </c>
    </row>
    <row r="606" spans="1:6" s="100" customFormat="1" ht="25.5">
      <c r="A606" s="1" t="s">
        <v>418</v>
      </c>
      <c r="B606" s="54" t="s">
        <v>334</v>
      </c>
      <c r="C606" s="43" t="s">
        <v>41</v>
      </c>
      <c r="D606" s="55">
        <v>1</v>
      </c>
      <c r="E606" s="152"/>
      <c r="F606" s="55">
        <f t="shared" si="19"/>
        <v>0</v>
      </c>
    </row>
    <row r="607" spans="1:6" s="100" customFormat="1">
      <c r="A607" s="1"/>
      <c r="B607" s="54"/>
      <c r="C607" s="43"/>
      <c r="D607" s="55"/>
      <c r="E607" s="55"/>
      <c r="F607" s="55">
        <f t="shared" si="19"/>
        <v>0</v>
      </c>
    </row>
    <row r="608" spans="1:6" s="100" customFormat="1" ht="25.5">
      <c r="A608" s="1" t="s">
        <v>330</v>
      </c>
      <c r="B608" s="54" t="s">
        <v>613</v>
      </c>
      <c r="C608" s="43" t="s">
        <v>299</v>
      </c>
      <c r="D608" s="55">
        <v>0.05</v>
      </c>
      <c r="E608" s="55">
        <f>SUM(F581:F606)</f>
        <v>0</v>
      </c>
      <c r="F608" s="55">
        <f t="shared" si="19"/>
        <v>0</v>
      </c>
    </row>
    <row r="609" spans="1:6" s="95" customFormat="1" ht="14.25">
      <c r="A609" s="1"/>
      <c r="B609" s="54"/>
      <c r="C609" s="43"/>
      <c r="D609" s="55"/>
      <c r="E609" s="55"/>
      <c r="F609" s="55"/>
    </row>
    <row r="610" spans="1:6">
      <c r="B610" s="60" t="s">
        <v>421</v>
      </c>
      <c r="C610" s="51"/>
      <c r="D610" s="61"/>
      <c r="E610" s="61"/>
      <c r="F610" s="62">
        <f>SUM(F581:F608)</f>
        <v>0</v>
      </c>
    </row>
    <row r="611" spans="1:6">
      <c r="B611" s="11"/>
      <c r="C611" s="16"/>
      <c r="D611" s="57"/>
      <c r="E611" s="57"/>
      <c r="F611" s="57"/>
    </row>
    <row r="612" spans="1:6" s="95" customFormat="1" ht="14.25">
      <c r="A612" s="1"/>
      <c r="B612" s="54"/>
      <c r="C612" s="43"/>
      <c r="D612" s="55"/>
      <c r="E612" s="55"/>
      <c r="F612" s="55"/>
    </row>
    <row r="613" spans="1:6">
      <c r="B613" s="101" t="s">
        <v>422</v>
      </c>
    </row>
    <row r="614" spans="1:6" s="89" customFormat="1">
      <c r="A614" s="80"/>
      <c r="B614" s="54"/>
      <c r="C614" s="43"/>
      <c r="D614" s="55"/>
      <c r="E614" s="55"/>
      <c r="F614" s="55"/>
    </row>
    <row r="615" spans="1:6" s="95" customFormat="1" ht="25.5">
      <c r="A615" s="1" t="s">
        <v>42</v>
      </c>
      <c r="B615" s="54" t="s">
        <v>335</v>
      </c>
      <c r="C615" s="43" t="s">
        <v>271</v>
      </c>
      <c r="D615" s="55">
        <v>150</v>
      </c>
      <c r="E615" s="152"/>
      <c r="F615" s="55">
        <f>D615*E615</f>
        <v>0</v>
      </c>
    </row>
    <row r="616" spans="1:6" s="95" customFormat="1" ht="14.25">
      <c r="A616" s="1"/>
      <c r="B616" s="54"/>
      <c r="C616" s="43"/>
      <c r="D616" s="55"/>
      <c r="E616" s="152"/>
      <c r="F616" s="55">
        <f t="shared" ref="F616:F635" si="20">D616*E616</f>
        <v>0</v>
      </c>
    </row>
    <row r="617" spans="1:6" s="95" customFormat="1" ht="14.25">
      <c r="A617" s="1" t="s">
        <v>43</v>
      </c>
      <c r="B617" s="54" t="s">
        <v>336</v>
      </c>
      <c r="C617" s="43" t="s">
        <v>19</v>
      </c>
      <c r="D617" s="55">
        <v>10</v>
      </c>
      <c r="E617" s="152"/>
      <c r="F617" s="55">
        <f t="shared" si="20"/>
        <v>0</v>
      </c>
    </row>
    <row r="618" spans="1:6" s="95" customFormat="1" ht="14.25">
      <c r="A618" s="1"/>
      <c r="B618" s="54"/>
      <c r="C618" s="43"/>
      <c r="D618" s="55"/>
      <c r="E618" s="152"/>
      <c r="F618" s="55">
        <f t="shared" si="20"/>
        <v>0</v>
      </c>
    </row>
    <row r="619" spans="1:6" s="95" customFormat="1" ht="14.25">
      <c r="A619" s="1" t="s">
        <v>44</v>
      </c>
      <c r="B619" s="54" t="s">
        <v>337</v>
      </c>
      <c r="C619" s="43" t="s">
        <v>19</v>
      </c>
      <c r="D619" s="55">
        <v>10</v>
      </c>
      <c r="E619" s="152"/>
      <c r="F619" s="55">
        <f t="shared" si="20"/>
        <v>0</v>
      </c>
    </row>
    <row r="620" spans="1:6" s="95" customFormat="1" ht="14.25">
      <c r="A620" s="1"/>
      <c r="B620" s="54"/>
      <c r="C620" s="43"/>
      <c r="D620" s="55"/>
      <c r="E620" s="152"/>
      <c r="F620" s="55">
        <f t="shared" si="20"/>
        <v>0</v>
      </c>
    </row>
    <row r="621" spans="1:6" s="95" customFormat="1" ht="14.25">
      <c r="A621" s="1" t="s">
        <v>45</v>
      </c>
      <c r="B621" s="54" t="s">
        <v>338</v>
      </c>
      <c r="C621" s="43" t="s">
        <v>41</v>
      </c>
      <c r="D621" s="55">
        <v>10</v>
      </c>
      <c r="E621" s="152"/>
      <c r="F621" s="55">
        <f t="shared" si="20"/>
        <v>0</v>
      </c>
    </row>
    <row r="622" spans="1:6" s="95" customFormat="1" ht="14.25">
      <c r="A622" s="1"/>
      <c r="B622" s="54"/>
      <c r="C622" s="43"/>
      <c r="D622" s="55"/>
      <c r="E622" s="152"/>
      <c r="F622" s="55">
        <f t="shared" si="20"/>
        <v>0</v>
      </c>
    </row>
    <row r="623" spans="1:6" s="95" customFormat="1" ht="14.25">
      <c r="A623" s="1" t="s">
        <v>339</v>
      </c>
      <c r="B623" s="54" t="s">
        <v>340</v>
      </c>
      <c r="C623" s="43" t="s">
        <v>19</v>
      </c>
      <c r="D623" s="55">
        <v>10</v>
      </c>
      <c r="E623" s="152"/>
      <c r="F623" s="55">
        <f t="shared" si="20"/>
        <v>0</v>
      </c>
    </row>
    <row r="624" spans="1:6" s="95" customFormat="1" ht="14.25">
      <c r="A624" s="1"/>
      <c r="B624" s="54"/>
      <c r="C624" s="43"/>
      <c r="D624" s="55"/>
      <c r="E624" s="152"/>
      <c r="F624" s="55">
        <f t="shared" si="20"/>
        <v>0</v>
      </c>
    </row>
    <row r="625" spans="1:6" s="95" customFormat="1" ht="25.5">
      <c r="A625" s="1" t="s">
        <v>423</v>
      </c>
      <c r="B625" s="54" t="s">
        <v>341</v>
      </c>
      <c r="C625" s="43" t="s">
        <v>41</v>
      </c>
      <c r="D625" s="55">
        <v>1</v>
      </c>
      <c r="E625" s="152"/>
      <c r="F625" s="55">
        <f t="shared" si="20"/>
        <v>0</v>
      </c>
    </row>
    <row r="626" spans="1:6" s="95" customFormat="1" ht="14.25">
      <c r="A626" s="1"/>
      <c r="B626" s="54"/>
      <c r="C626" s="43"/>
      <c r="D626" s="55"/>
      <c r="E626" s="152"/>
      <c r="F626" s="55">
        <f t="shared" si="20"/>
        <v>0</v>
      </c>
    </row>
    <row r="627" spans="1:6" s="95" customFormat="1" ht="25.5">
      <c r="A627" s="1" t="s">
        <v>424</v>
      </c>
      <c r="B627" s="54" t="s">
        <v>342</v>
      </c>
      <c r="C627" s="43" t="s">
        <v>41</v>
      </c>
      <c r="D627" s="55">
        <v>2</v>
      </c>
      <c r="E627" s="152"/>
      <c r="F627" s="55">
        <f t="shared" si="20"/>
        <v>0</v>
      </c>
    </row>
    <row r="628" spans="1:6" s="95" customFormat="1" ht="14.25">
      <c r="A628" s="1"/>
      <c r="B628" s="54"/>
      <c r="C628" s="43"/>
      <c r="D628" s="55"/>
      <c r="E628" s="152"/>
      <c r="F628" s="55">
        <f t="shared" si="20"/>
        <v>0</v>
      </c>
    </row>
    <row r="629" spans="1:6" s="95" customFormat="1" ht="92.25">
      <c r="A629" s="1" t="s">
        <v>425</v>
      </c>
      <c r="B629" s="54" t="s">
        <v>388</v>
      </c>
      <c r="C629" s="43" t="s">
        <v>41</v>
      </c>
      <c r="D629" s="55">
        <v>10</v>
      </c>
      <c r="E629" s="152"/>
      <c r="F629" s="55">
        <f t="shared" si="20"/>
        <v>0</v>
      </c>
    </row>
    <row r="630" spans="1:6" s="95" customFormat="1" ht="14.25">
      <c r="A630" s="1"/>
      <c r="B630" s="54"/>
      <c r="C630" s="43"/>
      <c r="D630" s="55"/>
      <c r="E630" s="152"/>
      <c r="F630" s="55">
        <f t="shared" si="20"/>
        <v>0</v>
      </c>
    </row>
    <row r="631" spans="1:6" s="95" customFormat="1" ht="38.25">
      <c r="A631" s="1" t="s">
        <v>426</v>
      </c>
      <c r="B631" s="54" t="s">
        <v>343</v>
      </c>
      <c r="C631" s="43" t="s">
        <v>41</v>
      </c>
      <c r="D631" s="55">
        <v>20</v>
      </c>
      <c r="E631" s="152"/>
      <c r="F631" s="55">
        <f t="shared" si="20"/>
        <v>0</v>
      </c>
    </row>
    <row r="632" spans="1:6" s="95" customFormat="1" ht="14.25">
      <c r="A632" s="1"/>
      <c r="B632" s="54"/>
      <c r="C632" s="43"/>
      <c r="D632" s="55"/>
      <c r="E632" s="152"/>
      <c r="F632" s="55">
        <f t="shared" si="20"/>
        <v>0</v>
      </c>
    </row>
    <row r="633" spans="1:6" s="95" customFormat="1" ht="14.25">
      <c r="A633" s="1" t="s">
        <v>427</v>
      </c>
      <c r="B633" s="54" t="s">
        <v>344</v>
      </c>
      <c r="C633" s="43" t="s">
        <v>345</v>
      </c>
      <c r="D633" s="55">
        <v>5</v>
      </c>
      <c r="E633" s="152"/>
      <c r="F633" s="55">
        <f t="shared" si="20"/>
        <v>0</v>
      </c>
    </row>
    <row r="634" spans="1:6" s="95" customFormat="1" ht="14.25">
      <c r="A634" s="1"/>
      <c r="B634" s="54"/>
      <c r="C634" s="43"/>
      <c r="D634" s="55"/>
      <c r="E634" s="152"/>
      <c r="F634" s="55">
        <f t="shared" si="20"/>
        <v>0</v>
      </c>
    </row>
    <row r="635" spans="1:6" s="95" customFormat="1" ht="14.25">
      <c r="A635" s="1" t="s">
        <v>428</v>
      </c>
      <c r="B635" s="54" t="s">
        <v>346</v>
      </c>
      <c r="C635" s="43" t="s">
        <v>41</v>
      </c>
      <c r="D635" s="55">
        <v>2</v>
      </c>
      <c r="E635" s="152"/>
      <c r="F635" s="55">
        <f t="shared" si="20"/>
        <v>0</v>
      </c>
    </row>
    <row r="636" spans="1:6" s="95" customFormat="1" ht="14.25">
      <c r="A636" s="1"/>
      <c r="B636" s="54"/>
      <c r="C636" s="43"/>
      <c r="D636" s="55"/>
      <c r="E636" s="152"/>
      <c r="F636" s="55"/>
    </row>
    <row r="637" spans="1:6">
      <c r="B637" s="50" t="s">
        <v>429</v>
      </c>
      <c r="C637" s="51"/>
      <c r="D637" s="61"/>
      <c r="E637" s="154"/>
      <c r="F637" s="62">
        <f>SUM(F615:F635)</f>
        <v>0</v>
      </c>
    </row>
    <row r="638" spans="1:6">
      <c r="B638" s="11"/>
      <c r="C638" s="16"/>
      <c r="D638" s="57"/>
      <c r="E638" s="159"/>
      <c r="F638" s="57"/>
    </row>
    <row r="639" spans="1:6" s="95" customFormat="1" ht="14.25">
      <c r="A639" s="1"/>
      <c r="B639" s="54"/>
      <c r="C639" s="43"/>
      <c r="D639" s="55"/>
      <c r="E639" s="152"/>
      <c r="F639" s="55"/>
    </row>
    <row r="640" spans="1:6">
      <c r="B640" s="101" t="s">
        <v>430</v>
      </c>
      <c r="E640" s="129"/>
    </row>
    <row r="641" spans="1:6" s="89" customFormat="1">
      <c r="A641" s="80"/>
      <c r="B641" s="54"/>
      <c r="C641" s="43"/>
      <c r="D641" s="55"/>
      <c r="E641" s="152"/>
      <c r="F641" s="55"/>
    </row>
    <row r="642" spans="1:6" s="90" customFormat="1" ht="25.5">
      <c r="A642" s="1"/>
      <c r="B642" s="54" t="s">
        <v>348</v>
      </c>
      <c r="C642" s="43"/>
      <c r="D642" s="55"/>
      <c r="E642" s="152"/>
      <c r="F642" s="55"/>
    </row>
    <row r="643" spans="1:6" s="90" customFormat="1" ht="63.75">
      <c r="A643" s="1"/>
      <c r="B643" s="54" t="s">
        <v>431</v>
      </c>
      <c r="C643" s="43"/>
      <c r="D643" s="55"/>
      <c r="E643" s="152"/>
      <c r="F643" s="55"/>
    </row>
    <row r="644" spans="1:6" s="90" customFormat="1" ht="51">
      <c r="A644" s="1"/>
      <c r="B644" s="54" t="s">
        <v>432</v>
      </c>
      <c r="C644" s="43"/>
      <c r="D644" s="55"/>
      <c r="E644" s="152"/>
      <c r="F644" s="55"/>
    </row>
    <row r="645" spans="1:6" s="90" customFormat="1" ht="14.25">
      <c r="A645" s="1"/>
      <c r="B645" s="54"/>
      <c r="C645" s="43"/>
      <c r="D645" s="55"/>
      <c r="E645" s="152"/>
      <c r="F645" s="55"/>
    </row>
    <row r="646" spans="1:6" s="90" customFormat="1" ht="63.75">
      <c r="A646" s="1" t="s">
        <v>347</v>
      </c>
      <c r="B646" s="54" t="s">
        <v>469</v>
      </c>
      <c r="C646" s="43" t="s">
        <v>19</v>
      </c>
      <c r="D646" s="55">
        <v>1</v>
      </c>
      <c r="E646" s="152"/>
      <c r="F646" s="55">
        <f>D646*E646</f>
        <v>0</v>
      </c>
    </row>
    <row r="647" spans="1:6" s="90" customFormat="1" ht="14.25">
      <c r="A647" s="1"/>
      <c r="B647" s="54"/>
      <c r="C647" s="43"/>
      <c r="D647" s="55"/>
      <c r="E647" s="152"/>
      <c r="F647" s="55">
        <f t="shared" ref="F647:F669" si="21">D647*E647</f>
        <v>0</v>
      </c>
    </row>
    <row r="648" spans="1:6" s="90" customFormat="1" ht="51">
      <c r="A648" s="1" t="s">
        <v>433</v>
      </c>
      <c r="B648" s="54" t="s">
        <v>398</v>
      </c>
      <c r="C648" s="43" t="s">
        <v>19</v>
      </c>
      <c r="D648" s="55">
        <v>1</v>
      </c>
      <c r="E648" s="152"/>
      <c r="F648" s="55">
        <f t="shared" si="21"/>
        <v>0</v>
      </c>
    </row>
    <row r="649" spans="1:6" s="90" customFormat="1" ht="14.25">
      <c r="A649" s="1"/>
      <c r="B649" s="54"/>
      <c r="C649" s="43"/>
      <c r="D649" s="55"/>
      <c r="E649" s="152"/>
      <c r="F649" s="55">
        <f t="shared" si="21"/>
        <v>0</v>
      </c>
    </row>
    <row r="650" spans="1:6" s="90" customFormat="1" ht="14.25">
      <c r="A650" s="1" t="s">
        <v>434</v>
      </c>
      <c r="B650" s="54" t="s">
        <v>349</v>
      </c>
      <c r="C650" s="43" t="s">
        <v>19</v>
      </c>
      <c r="D650" s="55">
        <v>1</v>
      </c>
      <c r="E650" s="152"/>
      <c r="F650" s="55">
        <f t="shared" si="21"/>
        <v>0</v>
      </c>
    </row>
    <row r="651" spans="1:6" s="90" customFormat="1" ht="14.25">
      <c r="A651" s="1"/>
      <c r="B651" s="54"/>
      <c r="C651" s="43"/>
      <c r="D651" s="55"/>
      <c r="E651" s="152"/>
      <c r="F651" s="55">
        <f t="shared" si="21"/>
        <v>0</v>
      </c>
    </row>
    <row r="652" spans="1:6" s="90" customFormat="1" ht="14.25">
      <c r="A652" s="1" t="s">
        <v>435</v>
      </c>
      <c r="B652" s="54" t="s">
        <v>350</v>
      </c>
      <c r="C652" s="43" t="s">
        <v>19</v>
      </c>
      <c r="D652" s="55">
        <v>1</v>
      </c>
      <c r="E652" s="152"/>
      <c r="F652" s="55">
        <f t="shared" si="21"/>
        <v>0</v>
      </c>
    </row>
    <row r="653" spans="1:6" s="90" customFormat="1" ht="14.25">
      <c r="A653" s="1"/>
      <c r="B653" s="54"/>
      <c r="C653" s="43"/>
      <c r="D653" s="55"/>
      <c r="E653" s="152"/>
      <c r="F653" s="55">
        <f t="shared" si="21"/>
        <v>0</v>
      </c>
    </row>
    <row r="654" spans="1:6" s="90" customFormat="1" ht="25.5">
      <c r="A654" s="1" t="s">
        <v>436</v>
      </c>
      <c r="B654" s="54" t="s">
        <v>351</v>
      </c>
      <c r="C654" s="43" t="s">
        <v>19</v>
      </c>
      <c r="D654" s="55">
        <v>12</v>
      </c>
      <c r="E654" s="152"/>
      <c r="F654" s="55">
        <f t="shared" si="21"/>
        <v>0</v>
      </c>
    </row>
    <row r="655" spans="1:6" s="90" customFormat="1" ht="14.25">
      <c r="A655" s="1"/>
      <c r="B655" s="54"/>
      <c r="C655" s="43"/>
      <c r="D655" s="55"/>
      <c r="E655" s="152"/>
      <c r="F655" s="55">
        <f t="shared" si="21"/>
        <v>0</v>
      </c>
    </row>
    <row r="656" spans="1:6" s="90" customFormat="1" ht="51">
      <c r="A656" s="1" t="s">
        <v>437</v>
      </c>
      <c r="B656" s="54" t="s">
        <v>352</v>
      </c>
      <c r="C656" s="43" t="s">
        <v>19</v>
      </c>
      <c r="D656" s="55">
        <v>12</v>
      </c>
      <c r="E656" s="152"/>
      <c r="F656" s="55">
        <f t="shared" si="21"/>
        <v>0</v>
      </c>
    </row>
    <row r="657" spans="1:6" s="90" customFormat="1" ht="14.25">
      <c r="A657" s="1"/>
      <c r="B657" s="54"/>
      <c r="C657" s="43"/>
      <c r="D657" s="55"/>
      <c r="E657" s="152"/>
      <c r="F657" s="55">
        <f t="shared" si="21"/>
        <v>0</v>
      </c>
    </row>
    <row r="658" spans="1:6" s="90" customFormat="1" ht="25.5">
      <c r="A658" s="1" t="s">
        <v>439</v>
      </c>
      <c r="B658" s="54" t="s">
        <v>399</v>
      </c>
      <c r="C658" s="43"/>
      <c r="D658" s="55"/>
      <c r="E658" s="152"/>
      <c r="F658" s="55">
        <f t="shared" si="21"/>
        <v>0</v>
      </c>
    </row>
    <row r="659" spans="1:6" s="90" customFormat="1" ht="14.25">
      <c r="A659" s="1"/>
      <c r="B659" s="54" t="s">
        <v>353</v>
      </c>
      <c r="C659" s="43" t="s">
        <v>271</v>
      </c>
      <c r="D659" s="55">
        <f>12*55</f>
        <v>660</v>
      </c>
      <c r="E659" s="152"/>
      <c r="F659" s="55">
        <f t="shared" si="21"/>
        <v>0</v>
      </c>
    </row>
    <row r="660" spans="1:6" s="90" customFormat="1" ht="14.25">
      <c r="A660" s="1"/>
      <c r="B660" s="54"/>
      <c r="C660" s="43"/>
      <c r="D660" s="55"/>
      <c r="E660" s="152"/>
      <c r="F660" s="55">
        <f t="shared" si="21"/>
        <v>0</v>
      </c>
    </row>
    <row r="661" spans="1:6" s="90" customFormat="1" ht="25.5">
      <c r="A661" s="1" t="s">
        <v>438</v>
      </c>
      <c r="B661" s="54" t="s">
        <v>354</v>
      </c>
      <c r="C661" s="43"/>
      <c r="D661" s="55"/>
      <c r="E661" s="152"/>
      <c r="F661" s="55">
        <f t="shared" si="21"/>
        <v>0</v>
      </c>
    </row>
    <row r="662" spans="1:6" s="90" customFormat="1" ht="14.25">
      <c r="A662" s="1"/>
      <c r="B662" s="54" t="s">
        <v>355</v>
      </c>
      <c r="C662" s="43" t="s">
        <v>271</v>
      </c>
      <c r="D662" s="55">
        <v>10</v>
      </c>
      <c r="E662" s="152"/>
      <c r="F662" s="55">
        <f t="shared" si="21"/>
        <v>0</v>
      </c>
    </row>
    <row r="663" spans="1:6" s="90" customFormat="1" ht="14.25">
      <c r="A663" s="1"/>
      <c r="B663" s="54"/>
      <c r="C663" s="43"/>
      <c r="D663" s="55"/>
      <c r="E663" s="152"/>
      <c r="F663" s="55">
        <f t="shared" si="21"/>
        <v>0</v>
      </c>
    </row>
    <row r="664" spans="1:6" s="90" customFormat="1" ht="38.25">
      <c r="A664" s="1" t="s">
        <v>440</v>
      </c>
      <c r="B664" s="54" t="s">
        <v>356</v>
      </c>
      <c r="C664" s="43"/>
      <c r="D664" s="55"/>
      <c r="E664" s="152"/>
      <c r="F664" s="55">
        <f t="shared" si="21"/>
        <v>0</v>
      </c>
    </row>
    <row r="665" spans="1:6" s="90" customFormat="1" ht="14.25">
      <c r="A665" s="1"/>
      <c r="B665" s="54" t="s">
        <v>357</v>
      </c>
      <c r="C665" s="43" t="s">
        <v>271</v>
      </c>
      <c r="D665" s="55">
        <v>600</v>
      </c>
      <c r="E665" s="152"/>
      <c r="F665" s="55">
        <f t="shared" si="21"/>
        <v>0</v>
      </c>
    </row>
    <row r="666" spans="1:6" s="90" customFormat="1" ht="14.25">
      <c r="A666" s="1"/>
      <c r="B666" s="54"/>
      <c r="C666" s="43"/>
      <c r="D666" s="55"/>
      <c r="E666" s="152"/>
      <c r="F666" s="55">
        <f t="shared" si="21"/>
        <v>0</v>
      </c>
    </row>
    <row r="667" spans="1:6" s="90" customFormat="1" ht="38.25">
      <c r="A667" s="1" t="s">
        <v>441</v>
      </c>
      <c r="B667" s="54" t="s">
        <v>358</v>
      </c>
      <c r="C667" s="43" t="s">
        <v>41</v>
      </c>
      <c r="D667" s="55">
        <v>1</v>
      </c>
      <c r="E667" s="152"/>
      <c r="F667" s="55">
        <f t="shared" si="21"/>
        <v>0</v>
      </c>
    </row>
    <row r="668" spans="1:6" s="90" customFormat="1" ht="14.25">
      <c r="A668" s="1"/>
      <c r="B668" s="54"/>
      <c r="C668" s="43"/>
      <c r="D668" s="55"/>
      <c r="E668" s="152"/>
      <c r="F668" s="55">
        <f t="shared" si="21"/>
        <v>0</v>
      </c>
    </row>
    <row r="669" spans="1:6" s="90" customFormat="1" ht="38.25">
      <c r="A669" s="1" t="s">
        <v>442</v>
      </c>
      <c r="B669" s="54" t="s">
        <v>359</v>
      </c>
      <c r="C669" s="43" t="s">
        <v>41</v>
      </c>
      <c r="D669" s="55">
        <v>1</v>
      </c>
      <c r="E669" s="152"/>
      <c r="F669" s="55">
        <f t="shared" si="21"/>
        <v>0</v>
      </c>
    </row>
    <row r="670" spans="1:6" s="95" customFormat="1" ht="14.25">
      <c r="A670" s="1"/>
      <c r="B670" s="54"/>
      <c r="C670" s="43"/>
      <c r="D670" s="55"/>
      <c r="E670" s="152"/>
      <c r="F670" s="55"/>
    </row>
    <row r="671" spans="1:6">
      <c r="B671" s="50" t="s">
        <v>443</v>
      </c>
      <c r="C671" s="51"/>
      <c r="D671" s="61"/>
      <c r="E671" s="154"/>
      <c r="F671" s="62">
        <f>SUM(F646:F669)</f>
        <v>0</v>
      </c>
    </row>
    <row r="672" spans="1:6">
      <c r="B672" s="11"/>
      <c r="C672" s="16"/>
      <c r="D672" s="57"/>
      <c r="E672" s="159"/>
      <c r="F672" s="57"/>
    </row>
    <row r="673" spans="1:6" s="95" customFormat="1" ht="14.25">
      <c r="A673" s="1"/>
      <c r="B673" s="54"/>
      <c r="C673" s="43"/>
      <c r="D673" s="55"/>
      <c r="E673" s="152"/>
      <c r="F673" s="55"/>
    </row>
    <row r="674" spans="1:6">
      <c r="B674" s="101" t="s">
        <v>444</v>
      </c>
      <c r="E674" s="129"/>
    </row>
    <row r="675" spans="1:6" s="89" customFormat="1">
      <c r="A675" s="80"/>
      <c r="B675" s="54"/>
      <c r="C675" s="43"/>
      <c r="D675" s="55"/>
      <c r="E675" s="152"/>
      <c r="F675" s="55"/>
    </row>
    <row r="676" spans="1:6" s="90" customFormat="1" ht="38.25">
      <c r="A676" s="1" t="s">
        <v>360</v>
      </c>
      <c r="B676" s="54" t="s">
        <v>622</v>
      </c>
      <c r="C676" s="43" t="s">
        <v>41</v>
      </c>
      <c r="D676" s="55">
        <v>4</v>
      </c>
      <c r="E676" s="152"/>
      <c r="F676" s="55">
        <f>D676*E676</f>
        <v>0</v>
      </c>
    </row>
    <row r="677" spans="1:6" s="90" customFormat="1" ht="18.75" customHeight="1">
      <c r="A677" s="1"/>
      <c r="B677" s="54"/>
      <c r="C677" s="43"/>
      <c r="D677" s="55"/>
      <c r="E677" s="152"/>
      <c r="F677" s="55">
        <f t="shared" ref="F677:F702" si="22">D677*E677</f>
        <v>0</v>
      </c>
    </row>
    <row r="678" spans="1:6" s="90" customFormat="1" ht="51">
      <c r="A678" s="1" t="s">
        <v>361</v>
      </c>
      <c r="B678" s="54" t="s">
        <v>451</v>
      </c>
      <c r="C678" s="43" t="s">
        <v>19</v>
      </c>
      <c r="D678" s="55">
        <v>4</v>
      </c>
      <c r="E678" s="152"/>
      <c r="F678" s="55">
        <f t="shared" si="22"/>
        <v>0</v>
      </c>
    </row>
    <row r="679" spans="1:6" s="90" customFormat="1" ht="14.25">
      <c r="A679" s="1"/>
      <c r="B679" s="54"/>
      <c r="C679" s="43"/>
      <c r="D679" s="55"/>
      <c r="E679" s="152"/>
      <c r="F679" s="55">
        <f t="shared" si="22"/>
        <v>0</v>
      </c>
    </row>
    <row r="680" spans="1:6" s="90" customFormat="1" ht="25.5">
      <c r="A680" s="1" t="s">
        <v>362</v>
      </c>
      <c r="B680" s="54" t="s">
        <v>452</v>
      </c>
      <c r="C680" s="43" t="s">
        <v>19</v>
      </c>
      <c r="D680" s="55">
        <v>4</v>
      </c>
      <c r="E680" s="152"/>
      <c r="F680" s="55">
        <f t="shared" si="22"/>
        <v>0</v>
      </c>
    </row>
    <row r="681" spans="1:6" s="90" customFormat="1" ht="14.25">
      <c r="A681" s="1"/>
      <c r="B681" s="54"/>
      <c r="C681" s="43"/>
      <c r="D681" s="55"/>
      <c r="E681" s="152"/>
      <c r="F681" s="55">
        <f t="shared" si="22"/>
        <v>0</v>
      </c>
    </row>
    <row r="682" spans="1:6" s="90" customFormat="1" ht="14.25">
      <c r="A682" s="1" t="s">
        <v>445</v>
      </c>
      <c r="B682" s="54" t="s">
        <v>364</v>
      </c>
      <c r="C682" s="43" t="s">
        <v>271</v>
      </c>
      <c r="D682" s="55">
        <v>120</v>
      </c>
      <c r="E682" s="152"/>
      <c r="F682" s="55">
        <f t="shared" si="22"/>
        <v>0</v>
      </c>
    </row>
    <row r="683" spans="1:6" s="90" customFormat="1" ht="14.25">
      <c r="A683" s="1"/>
      <c r="B683" s="54"/>
      <c r="C683" s="43"/>
      <c r="D683" s="55"/>
      <c r="E683" s="152"/>
      <c r="F683" s="55">
        <f t="shared" si="22"/>
        <v>0</v>
      </c>
    </row>
    <row r="684" spans="1:6" s="90" customFormat="1" ht="14.25">
      <c r="A684" s="1" t="s">
        <v>446</v>
      </c>
      <c r="B684" s="54" t="s">
        <v>366</v>
      </c>
      <c r="C684" s="43" t="s">
        <v>271</v>
      </c>
      <c r="D684" s="55">
        <v>60</v>
      </c>
      <c r="E684" s="152"/>
      <c r="F684" s="55">
        <f t="shared" si="22"/>
        <v>0</v>
      </c>
    </row>
    <row r="685" spans="1:6" s="90" customFormat="1" ht="14.25">
      <c r="A685" s="1"/>
      <c r="B685" s="54"/>
      <c r="C685" s="43"/>
      <c r="D685" s="55"/>
      <c r="E685" s="152"/>
      <c r="F685" s="55">
        <f t="shared" si="22"/>
        <v>0</v>
      </c>
    </row>
    <row r="686" spans="1:6" s="90" customFormat="1" ht="14.25">
      <c r="A686" s="1" t="s">
        <v>363</v>
      </c>
      <c r="B686" s="54" t="s">
        <v>368</v>
      </c>
      <c r="C686" s="43" t="s">
        <v>19</v>
      </c>
      <c r="D686" s="55">
        <v>140</v>
      </c>
      <c r="E686" s="152"/>
      <c r="F686" s="55">
        <f t="shared" si="22"/>
        <v>0</v>
      </c>
    </row>
    <row r="687" spans="1:6" s="90" customFormat="1" ht="14.25">
      <c r="A687" s="1"/>
      <c r="B687" s="54"/>
      <c r="C687" s="43"/>
      <c r="D687" s="55"/>
      <c r="E687" s="152"/>
      <c r="F687" s="55">
        <f t="shared" si="22"/>
        <v>0</v>
      </c>
    </row>
    <row r="688" spans="1:6" s="90" customFormat="1" ht="14.25">
      <c r="A688" s="1" t="s">
        <v>365</v>
      </c>
      <c r="B688" s="54" t="s">
        <v>370</v>
      </c>
      <c r="C688" s="43" t="s">
        <v>19</v>
      </c>
      <c r="D688" s="55">
        <v>4</v>
      </c>
      <c r="E688" s="152"/>
      <c r="F688" s="55">
        <f t="shared" si="22"/>
        <v>0</v>
      </c>
    </row>
    <row r="689" spans="1:6" s="90" customFormat="1" ht="14.25">
      <c r="A689" s="1"/>
      <c r="B689" s="54"/>
      <c r="C689" s="43"/>
      <c r="D689" s="55"/>
      <c r="E689" s="152"/>
      <c r="F689" s="55">
        <f t="shared" si="22"/>
        <v>0</v>
      </c>
    </row>
    <row r="690" spans="1:6" s="90" customFormat="1" ht="14.25">
      <c r="A690" s="1" t="s">
        <v>367</v>
      </c>
      <c r="B690" s="54" t="s">
        <v>372</v>
      </c>
      <c r="C690" s="43" t="s">
        <v>19</v>
      </c>
      <c r="D690" s="55">
        <v>4</v>
      </c>
      <c r="E690" s="152"/>
      <c r="F690" s="55">
        <f t="shared" si="22"/>
        <v>0</v>
      </c>
    </row>
    <row r="691" spans="1:6" s="90" customFormat="1" ht="14.25">
      <c r="A691" s="1"/>
      <c r="B691" s="54"/>
      <c r="C691" s="43"/>
      <c r="D691" s="55"/>
      <c r="E691" s="152"/>
      <c r="F691" s="55">
        <f t="shared" si="22"/>
        <v>0</v>
      </c>
    </row>
    <row r="692" spans="1:6" s="90" customFormat="1" ht="14.25">
      <c r="A692" s="1" t="s">
        <v>447</v>
      </c>
      <c r="B692" s="54" t="s">
        <v>373</v>
      </c>
      <c r="C692" s="43" t="s">
        <v>19</v>
      </c>
      <c r="D692" s="55">
        <v>4</v>
      </c>
      <c r="E692" s="152"/>
      <c r="F692" s="55">
        <f t="shared" si="22"/>
        <v>0</v>
      </c>
    </row>
    <row r="693" spans="1:6" s="90" customFormat="1" ht="14.25">
      <c r="A693" s="1"/>
      <c r="B693" s="54"/>
      <c r="C693" s="43"/>
      <c r="D693" s="55"/>
      <c r="E693" s="152"/>
      <c r="F693" s="55">
        <f t="shared" si="22"/>
        <v>0</v>
      </c>
    </row>
    <row r="694" spans="1:6" s="90" customFormat="1" ht="14.25">
      <c r="A694" s="1" t="s">
        <v>448</v>
      </c>
      <c r="B694" s="54" t="s">
        <v>289</v>
      </c>
      <c r="C694" s="43" t="s">
        <v>271</v>
      </c>
      <c r="D694" s="55">
        <v>120</v>
      </c>
      <c r="E694" s="152"/>
      <c r="F694" s="55">
        <f t="shared" si="22"/>
        <v>0</v>
      </c>
    </row>
    <row r="695" spans="1:6" s="90" customFormat="1" ht="14.25">
      <c r="A695" s="1"/>
      <c r="B695" s="54"/>
      <c r="C695" s="43"/>
      <c r="D695" s="55"/>
      <c r="E695" s="152"/>
      <c r="F695" s="55">
        <f t="shared" si="22"/>
        <v>0</v>
      </c>
    </row>
    <row r="696" spans="1:6" s="90" customFormat="1" ht="14.25">
      <c r="A696" s="1" t="s">
        <v>449</v>
      </c>
      <c r="B696" s="54" t="s">
        <v>374</v>
      </c>
      <c r="C696" s="43" t="s">
        <v>271</v>
      </c>
      <c r="D696" s="55">
        <v>180</v>
      </c>
      <c r="E696" s="152"/>
      <c r="F696" s="55">
        <f t="shared" si="22"/>
        <v>0</v>
      </c>
    </row>
    <row r="697" spans="1:6" s="90" customFormat="1" ht="14.25">
      <c r="A697" s="1"/>
      <c r="B697" s="54"/>
      <c r="C697" s="43"/>
      <c r="D697" s="55"/>
      <c r="E697" s="152"/>
      <c r="F697" s="55">
        <f t="shared" si="22"/>
        <v>0</v>
      </c>
    </row>
    <row r="698" spans="1:6" s="90" customFormat="1" ht="14.25">
      <c r="A698" s="1" t="s">
        <v>369</v>
      </c>
      <c r="B698" s="54" t="s">
        <v>375</v>
      </c>
      <c r="C698" s="43" t="s">
        <v>19</v>
      </c>
      <c r="D698" s="55">
        <v>4</v>
      </c>
      <c r="E698" s="152"/>
      <c r="F698" s="55">
        <f t="shared" si="22"/>
        <v>0</v>
      </c>
    </row>
    <row r="699" spans="1:6" s="90" customFormat="1" ht="14.25">
      <c r="A699" s="1"/>
      <c r="B699" s="54"/>
      <c r="C699" s="43"/>
      <c r="D699" s="55"/>
      <c r="E699" s="152"/>
      <c r="F699" s="55">
        <f t="shared" si="22"/>
        <v>0</v>
      </c>
    </row>
    <row r="700" spans="1:6" s="90" customFormat="1" ht="14.25">
      <c r="A700" s="1" t="s">
        <v>450</v>
      </c>
      <c r="B700" s="54" t="s">
        <v>376</v>
      </c>
      <c r="C700" s="43" t="s">
        <v>41</v>
      </c>
      <c r="D700" s="55">
        <v>1</v>
      </c>
      <c r="E700" s="152"/>
      <c r="F700" s="55">
        <f t="shared" si="22"/>
        <v>0</v>
      </c>
    </row>
    <row r="701" spans="1:6" s="90" customFormat="1" ht="14.25">
      <c r="A701" s="1"/>
      <c r="B701" s="54"/>
      <c r="C701" s="43"/>
      <c r="D701" s="55"/>
      <c r="E701" s="152"/>
      <c r="F701" s="55">
        <f t="shared" si="22"/>
        <v>0</v>
      </c>
    </row>
    <row r="702" spans="1:6" s="90" customFormat="1" ht="14.25">
      <c r="A702" s="1" t="s">
        <v>371</v>
      </c>
      <c r="B702" s="54" t="s">
        <v>377</v>
      </c>
      <c r="C702" s="43" t="s">
        <v>41</v>
      </c>
      <c r="D702" s="55">
        <v>1</v>
      </c>
      <c r="E702" s="152"/>
      <c r="F702" s="55">
        <f t="shared" si="22"/>
        <v>0</v>
      </c>
    </row>
    <row r="703" spans="1:6" s="95" customFormat="1" ht="14.25">
      <c r="A703" s="1"/>
      <c r="B703" s="54"/>
      <c r="C703" s="43"/>
      <c r="D703" s="55"/>
      <c r="E703" s="152"/>
      <c r="F703" s="55"/>
    </row>
    <row r="704" spans="1:6">
      <c r="B704" s="50" t="s">
        <v>453</v>
      </c>
      <c r="C704" s="51"/>
      <c r="D704" s="61"/>
      <c r="E704" s="154"/>
      <c r="F704" s="62">
        <f>SUM(F676:F702)</f>
        <v>0</v>
      </c>
    </row>
    <row r="705" spans="1:6">
      <c r="B705" s="11"/>
      <c r="C705" s="16"/>
      <c r="D705" s="57"/>
      <c r="E705" s="159"/>
      <c r="F705" s="57"/>
    </row>
    <row r="706" spans="1:6" s="95" customFormat="1" ht="14.25">
      <c r="A706" s="1"/>
      <c r="B706" s="54"/>
      <c r="C706" s="43"/>
      <c r="D706" s="55"/>
      <c r="E706" s="152"/>
      <c r="F706" s="55"/>
    </row>
    <row r="707" spans="1:6">
      <c r="B707" s="101" t="s">
        <v>454</v>
      </c>
      <c r="E707" s="129"/>
    </row>
    <row r="708" spans="1:6" s="89" customFormat="1">
      <c r="A708" s="80"/>
      <c r="B708" s="54"/>
      <c r="C708" s="43"/>
      <c r="D708" s="55"/>
      <c r="E708" s="152"/>
      <c r="F708" s="55"/>
    </row>
    <row r="709" spans="1:6" s="95" customFormat="1" ht="51">
      <c r="A709" s="1" t="s">
        <v>455</v>
      </c>
      <c r="B709" s="54" t="s">
        <v>402</v>
      </c>
      <c r="C709" s="43" t="s">
        <v>19</v>
      </c>
      <c r="D709" s="55">
        <v>4</v>
      </c>
      <c r="E709" s="152"/>
      <c r="F709" s="55">
        <f>D709*E709</f>
        <v>0</v>
      </c>
    </row>
    <row r="710" spans="1:6" s="95" customFormat="1" ht="14.25">
      <c r="A710" s="1"/>
      <c r="B710" s="54"/>
      <c r="C710" s="43"/>
      <c r="D710" s="55"/>
      <c r="E710" s="152"/>
      <c r="F710" s="55">
        <f t="shared" ref="F710:F733" si="23">D710*E710</f>
        <v>0</v>
      </c>
    </row>
    <row r="711" spans="1:6" s="95" customFormat="1" ht="51">
      <c r="A711" s="1" t="s">
        <v>456</v>
      </c>
      <c r="B711" s="54" t="s">
        <v>403</v>
      </c>
      <c r="C711" s="43" t="s">
        <v>19</v>
      </c>
      <c r="D711" s="55">
        <v>1</v>
      </c>
      <c r="E711" s="152"/>
      <c r="F711" s="55">
        <f t="shared" si="23"/>
        <v>0</v>
      </c>
    </row>
    <row r="712" spans="1:6" s="95" customFormat="1" ht="14.25">
      <c r="A712" s="1"/>
      <c r="B712" s="54"/>
      <c r="C712" s="43"/>
      <c r="D712" s="55"/>
      <c r="E712" s="152"/>
      <c r="F712" s="55">
        <f t="shared" si="23"/>
        <v>0</v>
      </c>
    </row>
    <row r="713" spans="1:6" s="95" customFormat="1" ht="25.5">
      <c r="A713" s="1" t="s">
        <v>457</v>
      </c>
      <c r="B713" s="54" t="s">
        <v>404</v>
      </c>
      <c r="C713" s="43" t="s">
        <v>41</v>
      </c>
      <c r="D713" s="55">
        <v>1</v>
      </c>
      <c r="E713" s="152"/>
      <c r="F713" s="55">
        <f t="shared" si="23"/>
        <v>0</v>
      </c>
    </row>
    <row r="714" spans="1:6" s="95" customFormat="1" ht="14.25">
      <c r="A714" s="1"/>
      <c r="B714" s="54"/>
      <c r="C714" s="43"/>
      <c r="D714" s="55"/>
      <c r="E714" s="152"/>
      <c r="F714" s="55">
        <f t="shared" si="23"/>
        <v>0</v>
      </c>
    </row>
    <row r="715" spans="1:6" s="95" customFormat="1" ht="14.25">
      <c r="A715" s="1" t="s">
        <v>458</v>
      </c>
      <c r="B715" s="54" t="s">
        <v>378</v>
      </c>
      <c r="C715" s="43" t="s">
        <v>271</v>
      </c>
      <c r="D715" s="55">
        <v>120</v>
      </c>
      <c r="E715" s="152"/>
      <c r="F715" s="55">
        <f t="shared" si="23"/>
        <v>0</v>
      </c>
    </row>
    <row r="716" spans="1:6" s="95" customFormat="1" ht="14.25">
      <c r="A716" s="1"/>
      <c r="B716" s="54"/>
      <c r="C716" s="43"/>
      <c r="D716" s="55"/>
      <c r="E716" s="152"/>
      <c r="F716" s="55">
        <f t="shared" si="23"/>
        <v>0</v>
      </c>
    </row>
    <row r="717" spans="1:6" s="95" customFormat="1" ht="14.25">
      <c r="A717" s="1" t="s">
        <v>459</v>
      </c>
      <c r="B717" s="54" t="s">
        <v>400</v>
      </c>
      <c r="C717" s="43" t="s">
        <v>271</v>
      </c>
      <c r="D717" s="55">
        <v>120</v>
      </c>
      <c r="E717" s="152"/>
      <c r="F717" s="55">
        <f t="shared" si="23"/>
        <v>0</v>
      </c>
    </row>
    <row r="718" spans="1:6" s="95" customFormat="1" ht="14.25">
      <c r="A718" s="1"/>
      <c r="B718" s="54"/>
      <c r="C718" s="43"/>
      <c r="D718" s="55"/>
      <c r="E718" s="152"/>
      <c r="F718" s="55">
        <f t="shared" si="23"/>
        <v>0</v>
      </c>
    </row>
    <row r="719" spans="1:6" s="95" customFormat="1" ht="14.25">
      <c r="A719" s="1" t="s">
        <v>460</v>
      </c>
      <c r="B719" s="54" t="s">
        <v>470</v>
      </c>
      <c r="C719" s="43" t="s">
        <v>19</v>
      </c>
      <c r="D719" s="55">
        <v>4</v>
      </c>
      <c r="E719" s="152"/>
      <c r="F719" s="55">
        <f t="shared" si="23"/>
        <v>0</v>
      </c>
    </row>
    <row r="720" spans="1:6" s="95" customFormat="1" ht="14.25">
      <c r="A720" s="1"/>
      <c r="B720" s="54"/>
      <c r="C720" s="43"/>
      <c r="D720" s="55"/>
      <c r="E720" s="152"/>
      <c r="F720" s="55">
        <f t="shared" si="23"/>
        <v>0</v>
      </c>
    </row>
    <row r="721" spans="1:6" s="95" customFormat="1" ht="14.25">
      <c r="A721" s="1" t="s">
        <v>461</v>
      </c>
      <c r="B721" s="54" t="s">
        <v>379</v>
      </c>
      <c r="C721" s="43" t="s">
        <v>19</v>
      </c>
      <c r="D721" s="55">
        <v>8</v>
      </c>
      <c r="E721" s="152"/>
      <c r="F721" s="55">
        <f t="shared" si="23"/>
        <v>0</v>
      </c>
    </row>
    <row r="722" spans="1:6" s="95" customFormat="1" ht="14.25">
      <c r="A722" s="1"/>
      <c r="B722" s="54"/>
      <c r="C722" s="43"/>
      <c r="D722" s="55"/>
      <c r="E722" s="152"/>
      <c r="F722" s="55">
        <f t="shared" si="23"/>
        <v>0</v>
      </c>
    </row>
    <row r="723" spans="1:6" s="95" customFormat="1" ht="14.25">
      <c r="A723" s="1" t="s">
        <v>462</v>
      </c>
      <c r="B723" s="54" t="s">
        <v>471</v>
      </c>
      <c r="C723" s="43" t="s">
        <v>41</v>
      </c>
      <c r="D723" s="55">
        <v>1</v>
      </c>
      <c r="E723" s="152"/>
      <c r="F723" s="55">
        <f t="shared" si="23"/>
        <v>0</v>
      </c>
    </row>
    <row r="724" spans="1:6" s="95" customFormat="1" ht="14.25">
      <c r="A724" s="1"/>
      <c r="B724" s="54"/>
      <c r="C724" s="43"/>
      <c r="D724" s="55"/>
      <c r="E724" s="152"/>
      <c r="F724" s="55">
        <f t="shared" si="23"/>
        <v>0</v>
      </c>
    </row>
    <row r="725" spans="1:6" s="95" customFormat="1" ht="25.5">
      <c r="A725" s="1" t="s">
        <v>463</v>
      </c>
      <c r="B725" s="54" t="s">
        <v>380</v>
      </c>
      <c r="C725" s="43" t="s">
        <v>41</v>
      </c>
      <c r="D725" s="55">
        <v>4</v>
      </c>
      <c r="E725" s="152"/>
      <c r="F725" s="55">
        <f t="shared" si="23"/>
        <v>0</v>
      </c>
    </row>
    <row r="726" spans="1:6" s="95" customFormat="1" ht="14.25">
      <c r="A726" s="1"/>
      <c r="B726" s="54"/>
      <c r="C726" s="43"/>
      <c r="D726" s="55"/>
      <c r="E726" s="152"/>
      <c r="F726" s="55">
        <f t="shared" si="23"/>
        <v>0</v>
      </c>
    </row>
    <row r="727" spans="1:6" s="95" customFormat="1" ht="14.25">
      <c r="A727" s="1" t="s">
        <v>464</v>
      </c>
      <c r="B727" s="54" t="s">
        <v>381</v>
      </c>
      <c r="C727" s="43" t="s">
        <v>41</v>
      </c>
      <c r="D727" s="55">
        <v>1</v>
      </c>
      <c r="E727" s="152"/>
      <c r="F727" s="55">
        <f t="shared" si="23"/>
        <v>0</v>
      </c>
    </row>
    <row r="728" spans="1:6" s="95" customFormat="1" ht="14.25">
      <c r="A728" s="1"/>
      <c r="B728" s="54"/>
      <c r="C728" s="43"/>
      <c r="D728" s="55"/>
      <c r="E728" s="152"/>
      <c r="F728" s="55">
        <f t="shared" si="23"/>
        <v>0</v>
      </c>
    </row>
    <row r="729" spans="1:6" s="95" customFormat="1" ht="25.5">
      <c r="A729" s="1" t="s">
        <v>465</v>
      </c>
      <c r="B729" s="54" t="s">
        <v>382</v>
      </c>
      <c r="C729" s="43" t="s">
        <v>41</v>
      </c>
      <c r="D729" s="55">
        <v>1</v>
      </c>
      <c r="E729" s="152"/>
      <c r="F729" s="55">
        <f t="shared" si="23"/>
        <v>0</v>
      </c>
    </row>
    <row r="730" spans="1:6" s="95" customFormat="1" ht="14.25">
      <c r="A730" s="1"/>
      <c r="B730" s="54"/>
      <c r="C730" s="43"/>
      <c r="D730" s="55"/>
      <c r="E730" s="152"/>
      <c r="F730" s="55">
        <f t="shared" si="23"/>
        <v>0</v>
      </c>
    </row>
    <row r="731" spans="1:6" s="95" customFormat="1" ht="25.5">
      <c r="A731" s="1" t="s">
        <v>466</v>
      </c>
      <c r="B731" s="54" t="s">
        <v>383</v>
      </c>
      <c r="C731" s="43" t="s">
        <v>41</v>
      </c>
      <c r="D731" s="55">
        <v>1</v>
      </c>
      <c r="E731" s="152"/>
      <c r="F731" s="55">
        <f t="shared" si="23"/>
        <v>0</v>
      </c>
    </row>
    <row r="732" spans="1:6" s="95" customFormat="1" ht="14.25">
      <c r="A732" s="1"/>
      <c r="B732" s="54"/>
      <c r="C732" s="43"/>
      <c r="D732" s="55"/>
      <c r="E732" s="152"/>
      <c r="F732" s="55">
        <f t="shared" si="23"/>
        <v>0</v>
      </c>
    </row>
    <row r="733" spans="1:6" s="95" customFormat="1" ht="14.25">
      <c r="A733" s="1" t="s">
        <v>467</v>
      </c>
      <c r="B733" s="54" t="s">
        <v>384</v>
      </c>
      <c r="C733" s="43" t="s">
        <v>41</v>
      </c>
      <c r="D733" s="55">
        <v>1</v>
      </c>
      <c r="E733" s="152"/>
      <c r="F733" s="55">
        <f t="shared" si="23"/>
        <v>0</v>
      </c>
    </row>
    <row r="734" spans="1:6" s="95" customFormat="1" ht="14.25">
      <c r="A734" s="1"/>
      <c r="B734" s="54"/>
      <c r="C734" s="43"/>
      <c r="D734" s="55"/>
      <c r="E734" s="55"/>
      <c r="F734" s="55"/>
    </row>
    <row r="735" spans="1:6">
      <c r="B735" s="50" t="s">
        <v>468</v>
      </c>
      <c r="C735" s="51"/>
      <c r="D735" s="61"/>
      <c r="E735" s="61"/>
      <c r="F735" s="62">
        <f>SUM(F709:F733)</f>
        <v>0</v>
      </c>
    </row>
    <row r="736" spans="1:6">
      <c r="B736" s="11"/>
      <c r="C736" s="16"/>
      <c r="D736" s="57"/>
      <c r="E736" s="57"/>
      <c r="F736" s="57"/>
    </row>
    <row r="737" spans="1:6">
      <c r="A737" s="80"/>
      <c r="B737" s="63"/>
      <c r="C737" s="43"/>
      <c r="D737" s="55"/>
      <c r="E737" s="55"/>
      <c r="F737" s="55"/>
    </row>
    <row r="738" spans="1:6" ht="13.5" thickBot="1"/>
    <row r="739" spans="1:6" ht="16.5" thickBot="1">
      <c r="B739" s="34" t="s">
        <v>257</v>
      </c>
      <c r="C739" s="35"/>
      <c r="D739" s="36"/>
      <c r="E739" s="36"/>
      <c r="F739" s="37"/>
    </row>
    <row r="740" spans="1:6">
      <c r="B740" s="54"/>
      <c r="C740" s="43"/>
      <c r="D740" s="55"/>
      <c r="E740" s="55"/>
      <c r="F740" s="55"/>
    </row>
    <row r="741" spans="1:6" s="103" customFormat="1">
      <c r="A741" s="102"/>
      <c r="B741" s="38"/>
      <c r="C741" s="39"/>
      <c r="D741" s="40"/>
      <c r="E741" s="40"/>
      <c r="F741" s="41"/>
    </row>
    <row r="742" spans="1:6" s="103" customFormat="1">
      <c r="A742" s="102"/>
      <c r="B742" s="42" t="s">
        <v>474</v>
      </c>
      <c r="C742" s="43"/>
      <c r="D742" s="44"/>
      <c r="E742" s="44"/>
      <c r="F742" s="45">
        <f>+F845</f>
        <v>0</v>
      </c>
    </row>
    <row r="743" spans="1:6" s="103" customFormat="1">
      <c r="A743" s="102"/>
      <c r="B743" s="42"/>
      <c r="C743" s="43"/>
      <c r="D743" s="44"/>
      <c r="E743" s="44"/>
      <c r="F743" s="45"/>
    </row>
    <row r="744" spans="1:6" s="103" customFormat="1">
      <c r="A744" s="102"/>
      <c r="B744" s="42" t="s">
        <v>475</v>
      </c>
      <c r="C744" s="43"/>
      <c r="D744" s="44"/>
      <c r="E744" s="44"/>
      <c r="F744" s="45">
        <f>+F920</f>
        <v>0</v>
      </c>
    </row>
    <row r="745" spans="1:6" s="103" customFormat="1">
      <c r="A745" s="102"/>
      <c r="B745" s="42"/>
      <c r="C745" s="43"/>
      <c r="D745" s="44"/>
      <c r="E745" s="44"/>
      <c r="F745" s="45"/>
    </row>
    <row r="746" spans="1:6" s="103" customFormat="1">
      <c r="A746" s="102"/>
      <c r="B746" s="42" t="s">
        <v>476</v>
      </c>
      <c r="C746" s="43"/>
      <c r="D746" s="44"/>
      <c r="E746" s="44"/>
      <c r="F746" s="45">
        <f>+F941</f>
        <v>0</v>
      </c>
    </row>
    <row r="747" spans="1:6" s="103" customFormat="1">
      <c r="A747" s="102"/>
      <c r="B747" s="42"/>
      <c r="C747" s="43"/>
      <c r="D747" s="44"/>
      <c r="E747" s="44"/>
      <c r="F747" s="45"/>
    </row>
    <row r="748" spans="1:6" s="103" customFormat="1">
      <c r="A748" s="102"/>
      <c r="B748" s="50" t="s">
        <v>473</v>
      </c>
      <c r="C748" s="51"/>
      <c r="D748" s="52"/>
      <c r="E748" s="52"/>
      <c r="F748" s="53">
        <f>SUM(F742:F746)</f>
        <v>0</v>
      </c>
    </row>
    <row r="751" spans="1:6" s="103" customFormat="1" ht="51">
      <c r="A751" s="102"/>
      <c r="B751" s="11" t="s">
        <v>562</v>
      </c>
      <c r="C751" s="85"/>
      <c r="F751" s="104"/>
    </row>
    <row r="752" spans="1:6" s="103" customFormat="1">
      <c r="A752" s="102"/>
      <c r="B752" s="105"/>
      <c r="C752" s="85"/>
      <c r="D752" s="104"/>
      <c r="E752" s="104"/>
      <c r="F752" s="104"/>
    </row>
    <row r="753" spans="1:7" s="103" customFormat="1">
      <c r="A753" s="1"/>
      <c r="B753" s="56" t="s">
        <v>474</v>
      </c>
      <c r="C753" s="16"/>
      <c r="D753" s="57"/>
      <c r="E753" s="57"/>
      <c r="F753" s="57"/>
    </row>
    <row r="754" spans="1:7" s="106" customFormat="1" ht="14.25">
      <c r="A754" s="1"/>
      <c r="B754" s="58"/>
      <c r="C754" s="3"/>
      <c r="D754" s="27"/>
      <c r="E754" s="27"/>
      <c r="F754" s="55"/>
      <c r="G754" s="103"/>
    </row>
    <row r="755" spans="1:7" s="106" customFormat="1" ht="38.25">
      <c r="A755" s="1" t="s">
        <v>1</v>
      </c>
      <c r="B755" s="58" t="s">
        <v>477</v>
      </c>
      <c r="C755" s="3" t="s">
        <v>41</v>
      </c>
      <c r="D755" s="27">
        <v>1</v>
      </c>
      <c r="E755" s="150"/>
      <c r="F755" s="55">
        <f t="shared" ref="F755:F818" si="24">+D755*E755</f>
        <v>0</v>
      </c>
      <c r="G755" s="103"/>
    </row>
    <row r="756" spans="1:7" s="106" customFormat="1" ht="14.25">
      <c r="A756" s="1"/>
      <c r="B756" s="58"/>
      <c r="C756" s="3"/>
      <c r="D756" s="27"/>
      <c r="E756" s="150"/>
      <c r="F756" s="55">
        <f t="shared" si="24"/>
        <v>0</v>
      </c>
      <c r="G756" s="103"/>
    </row>
    <row r="757" spans="1:7" s="106" customFormat="1" ht="38.25">
      <c r="A757" s="1" t="s">
        <v>2</v>
      </c>
      <c r="B757" s="58" t="s">
        <v>478</v>
      </c>
      <c r="C757" s="3" t="s">
        <v>41</v>
      </c>
      <c r="D757" s="27">
        <v>1</v>
      </c>
      <c r="E757" s="150"/>
      <c r="F757" s="55">
        <f t="shared" si="24"/>
        <v>0</v>
      </c>
      <c r="G757" s="103"/>
    </row>
    <row r="758" spans="1:7" s="106" customFormat="1" ht="14.25">
      <c r="A758" s="1"/>
      <c r="B758" s="58"/>
      <c r="C758" s="3"/>
      <c r="D758" s="27"/>
      <c r="E758" s="150"/>
      <c r="F758" s="55">
        <f t="shared" si="24"/>
        <v>0</v>
      </c>
      <c r="G758" s="103"/>
    </row>
    <row r="759" spans="1:7" s="106" customFormat="1" ht="51">
      <c r="A759" s="1" t="s">
        <v>3</v>
      </c>
      <c r="B759" s="58" t="s">
        <v>479</v>
      </c>
      <c r="C759" s="3" t="s">
        <v>41</v>
      </c>
      <c r="D759" s="27">
        <v>1</v>
      </c>
      <c r="E759" s="150"/>
      <c r="F759" s="55">
        <f t="shared" si="24"/>
        <v>0</v>
      </c>
      <c r="G759" s="103"/>
    </row>
    <row r="760" spans="1:7" s="106" customFormat="1" ht="14.25">
      <c r="A760" s="1"/>
      <c r="B760" s="58"/>
      <c r="C760" s="3"/>
      <c r="D760" s="27"/>
      <c r="E760" s="150"/>
      <c r="F760" s="55">
        <f t="shared" si="24"/>
        <v>0</v>
      </c>
      <c r="G760" s="103"/>
    </row>
    <row r="761" spans="1:7" s="106" customFormat="1" ht="14.25">
      <c r="A761" s="1" t="s">
        <v>27</v>
      </c>
      <c r="B761" s="58" t="s">
        <v>480</v>
      </c>
      <c r="C761" s="3"/>
      <c r="D761" s="27"/>
      <c r="E761" s="150"/>
      <c r="F761" s="55">
        <f t="shared" si="24"/>
        <v>0</v>
      </c>
      <c r="G761" s="103"/>
    </row>
    <row r="762" spans="1:7" s="106" customFormat="1" ht="14.25">
      <c r="A762" s="1"/>
      <c r="B762" s="58" t="s">
        <v>481</v>
      </c>
      <c r="C762" s="3" t="s">
        <v>19</v>
      </c>
      <c r="D762" s="27">
        <v>1</v>
      </c>
      <c r="E762" s="150"/>
      <c r="F762" s="55">
        <f t="shared" si="24"/>
        <v>0</v>
      </c>
      <c r="G762" s="103"/>
    </row>
    <row r="763" spans="1:7" s="106" customFormat="1" ht="14.25">
      <c r="A763" s="1"/>
      <c r="B763" s="58"/>
      <c r="C763" s="3"/>
      <c r="D763" s="27"/>
      <c r="E763" s="150"/>
      <c r="F763" s="55">
        <f t="shared" si="24"/>
        <v>0</v>
      </c>
      <c r="G763" s="103"/>
    </row>
    <row r="764" spans="1:7" s="106" customFormat="1" ht="14.25">
      <c r="A764" s="1" t="s">
        <v>46</v>
      </c>
      <c r="B764" s="58" t="s">
        <v>482</v>
      </c>
      <c r="C764" s="3"/>
      <c r="D764" s="27"/>
      <c r="E764" s="150"/>
      <c r="F764" s="55">
        <f t="shared" si="24"/>
        <v>0</v>
      </c>
      <c r="G764" s="103"/>
    </row>
    <row r="765" spans="1:7" s="106" customFormat="1" ht="14.25">
      <c r="A765" s="1"/>
      <c r="B765" s="58" t="s">
        <v>483</v>
      </c>
      <c r="C765" s="3" t="s">
        <v>19</v>
      </c>
      <c r="D765" s="27">
        <v>1</v>
      </c>
      <c r="E765" s="150"/>
      <c r="F765" s="55">
        <f t="shared" si="24"/>
        <v>0</v>
      </c>
      <c r="G765" s="103"/>
    </row>
    <row r="766" spans="1:7" s="106" customFormat="1" ht="14.25">
      <c r="A766" s="1"/>
      <c r="B766" s="58" t="s">
        <v>481</v>
      </c>
      <c r="C766" s="3" t="s">
        <v>19</v>
      </c>
      <c r="D766" s="27">
        <v>2</v>
      </c>
      <c r="E766" s="150"/>
      <c r="F766" s="55">
        <f t="shared" si="24"/>
        <v>0</v>
      </c>
      <c r="G766" s="103"/>
    </row>
    <row r="767" spans="1:7" s="106" customFormat="1" ht="14.25">
      <c r="A767" s="1"/>
      <c r="B767" s="58"/>
      <c r="C767" s="3"/>
      <c r="D767" s="27"/>
      <c r="E767" s="150"/>
      <c r="F767" s="55">
        <f t="shared" si="24"/>
        <v>0</v>
      </c>
      <c r="G767" s="103"/>
    </row>
    <row r="768" spans="1:7" s="106" customFormat="1" ht="25.5">
      <c r="A768" s="1" t="s">
        <v>47</v>
      </c>
      <c r="B768" s="58" t="s">
        <v>484</v>
      </c>
      <c r="C768" s="3" t="s">
        <v>19</v>
      </c>
      <c r="D768" s="27">
        <v>2</v>
      </c>
      <c r="E768" s="150"/>
      <c r="F768" s="55">
        <f t="shared" si="24"/>
        <v>0</v>
      </c>
      <c r="G768" s="103"/>
    </row>
    <row r="769" spans="1:7" s="106" customFormat="1" ht="14.25">
      <c r="A769" s="1"/>
      <c r="B769" s="58"/>
      <c r="C769" s="3"/>
      <c r="D769" s="27"/>
      <c r="E769" s="150"/>
      <c r="F769" s="55">
        <f t="shared" si="24"/>
        <v>0</v>
      </c>
      <c r="G769" s="103"/>
    </row>
    <row r="770" spans="1:7" s="106" customFormat="1" ht="25.5">
      <c r="A770" s="1" t="s">
        <v>48</v>
      </c>
      <c r="B770" s="58" t="s">
        <v>485</v>
      </c>
      <c r="C770" s="3"/>
      <c r="D770" s="27"/>
      <c r="E770" s="150"/>
      <c r="F770" s="55">
        <f t="shared" si="24"/>
        <v>0</v>
      </c>
      <c r="G770" s="103"/>
    </row>
    <row r="771" spans="1:7" s="106" customFormat="1" ht="14.25">
      <c r="A771" s="1"/>
      <c r="B771" s="58" t="s">
        <v>486</v>
      </c>
      <c r="C771" s="3" t="s">
        <v>19</v>
      </c>
      <c r="D771" s="27">
        <v>1</v>
      </c>
      <c r="E771" s="150"/>
      <c r="F771" s="55">
        <f t="shared" si="24"/>
        <v>0</v>
      </c>
      <c r="G771" s="103"/>
    </row>
    <row r="772" spans="1:7" s="106" customFormat="1" ht="14.25">
      <c r="A772" s="1"/>
      <c r="B772" s="58"/>
      <c r="C772" s="3"/>
      <c r="D772" s="27"/>
      <c r="E772" s="150"/>
      <c r="F772" s="55">
        <f t="shared" si="24"/>
        <v>0</v>
      </c>
      <c r="G772" s="103"/>
    </row>
    <row r="773" spans="1:7" s="106" customFormat="1" ht="14.25">
      <c r="A773" s="1" t="s">
        <v>49</v>
      </c>
      <c r="B773" s="58" t="s">
        <v>487</v>
      </c>
      <c r="C773" s="3"/>
      <c r="D773" s="27"/>
      <c r="E773" s="150"/>
      <c r="F773" s="55">
        <f t="shared" si="24"/>
        <v>0</v>
      </c>
      <c r="G773" s="103"/>
    </row>
    <row r="774" spans="1:7" s="106" customFormat="1" ht="14.25">
      <c r="A774" s="1"/>
      <c r="B774" s="58" t="s">
        <v>486</v>
      </c>
      <c r="C774" s="3" t="s">
        <v>19</v>
      </c>
      <c r="D774" s="27">
        <v>1</v>
      </c>
      <c r="E774" s="150"/>
      <c r="F774" s="55">
        <f t="shared" si="24"/>
        <v>0</v>
      </c>
      <c r="G774" s="103"/>
    </row>
    <row r="775" spans="1:7" s="106" customFormat="1" ht="14.25">
      <c r="A775" s="1"/>
      <c r="B775" s="58"/>
      <c r="C775" s="3"/>
      <c r="D775" s="27"/>
      <c r="E775" s="150"/>
      <c r="F775" s="55">
        <f t="shared" si="24"/>
        <v>0</v>
      </c>
      <c r="G775" s="103"/>
    </row>
    <row r="776" spans="1:7" s="106" customFormat="1" ht="14.25">
      <c r="A776" s="1" t="s">
        <v>75</v>
      </c>
      <c r="B776" s="58" t="s">
        <v>488</v>
      </c>
      <c r="C776" s="3" t="s">
        <v>19</v>
      </c>
      <c r="D776" s="27">
        <v>1</v>
      </c>
      <c r="E776" s="150"/>
      <c r="F776" s="55">
        <f t="shared" si="24"/>
        <v>0</v>
      </c>
      <c r="G776" s="103"/>
    </row>
    <row r="777" spans="1:7" s="106" customFormat="1" ht="14.25">
      <c r="A777" s="1"/>
      <c r="B777" s="58"/>
      <c r="C777" s="3"/>
      <c r="D777" s="27"/>
      <c r="E777" s="150"/>
      <c r="F777" s="55">
        <f t="shared" si="24"/>
        <v>0</v>
      </c>
      <c r="G777" s="103"/>
    </row>
    <row r="778" spans="1:7" s="106" customFormat="1" ht="14.25">
      <c r="A778" s="1" t="s">
        <v>76</v>
      </c>
      <c r="B778" s="58" t="s">
        <v>489</v>
      </c>
      <c r="C778" s="3"/>
      <c r="D778" s="27"/>
      <c r="E778" s="150"/>
      <c r="F778" s="55">
        <f t="shared" si="24"/>
        <v>0</v>
      </c>
      <c r="G778" s="103"/>
    </row>
    <row r="779" spans="1:7" s="106" customFormat="1" ht="14.25">
      <c r="A779" s="1"/>
      <c r="B779" s="58" t="s">
        <v>490</v>
      </c>
      <c r="C779" s="3" t="s">
        <v>19</v>
      </c>
      <c r="D779" s="27">
        <v>6</v>
      </c>
      <c r="E779" s="150"/>
      <c r="F779" s="55">
        <f t="shared" si="24"/>
        <v>0</v>
      </c>
      <c r="G779" s="103"/>
    </row>
    <row r="780" spans="1:7" s="106" customFormat="1" ht="14.25">
      <c r="A780" s="1"/>
      <c r="B780" s="58" t="s">
        <v>486</v>
      </c>
      <c r="C780" s="3" t="s">
        <v>19</v>
      </c>
      <c r="D780" s="27">
        <v>6</v>
      </c>
      <c r="E780" s="150"/>
      <c r="F780" s="55">
        <f t="shared" si="24"/>
        <v>0</v>
      </c>
      <c r="G780" s="103"/>
    </row>
    <row r="781" spans="1:7" s="106" customFormat="1" ht="14.25">
      <c r="A781" s="1"/>
      <c r="B781" s="58"/>
      <c r="C781" s="3"/>
      <c r="D781" s="27"/>
      <c r="E781" s="150"/>
      <c r="F781" s="55">
        <f t="shared" si="24"/>
        <v>0</v>
      </c>
      <c r="G781" s="103"/>
    </row>
    <row r="782" spans="1:7" s="106" customFormat="1" ht="14.25">
      <c r="A782" s="1" t="s">
        <v>77</v>
      </c>
      <c r="B782" s="58" t="s">
        <v>491</v>
      </c>
      <c r="C782" s="3"/>
      <c r="D782" s="27"/>
      <c r="E782" s="150"/>
      <c r="F782" s="55">
        <f t="shared" si="24"/>
        <v>0</v>
      </c>
      <c r="G782" s="103"/>
    </row>
    <row r="783" spans="1:7" s="106" customFormat="1" ht="14.25">
      <c r="A783" s="1"/>
      <c r="B783" s="58" t="s">
        <v>490</v>
      </c>
      <c r="C783" s="3" t="s">
        <v>19</v>
      </c>
      <c r="D783" s="27">
        <v>2</v>
      </c>
      <c r="E783" s="150"/>
      <c r="F783" s="55">
        <f t="shared" si="24"/>
        <v>0</v>
      </c>
      <c r="G783" s="103"/>
    </row>
    <row r="784" spans="1:7" s="106" customFormat="1" ht="14.25">
      <c r="A784" s="1"/>
      <c r="B784" s="58" t="s">
        <v>486</v>
      </c>
      <c r="C784" s="3" t="s">
        <v>19</v>
      </c>
      <c r="D784" s="27">
        <v>2</v>
      </c>
      <c r="E784" s="150"/>
      <c r="F784" s="55">
        <f t="shared" si="24"/>
        <v>0</v>
      </c>
      <c r="G784" s="103"/>
    </row>
    <row r="785" spans="1:7" s="106" customFormat="1" ht="14.25">
      <c r="A785" s="1"/>
      <c r="B785" s="58"/>
      <c r="C785" s="3"/>
      <c r="D785" s="27"/>
      <c r="E785" s="150"/>
      <c r="F785" s="55">
        <f t="shared" si="24"/>
        <v>0</v>
      </c>
      <c r="G785" s="103"/>
    </row>
    <row r="786" spans="1:7" s="106" customFormat="1" ht="14.25">
      <c r="A786" s="1" t="s">
        <v>284</v>
      </c>
      <c r="B786" s="58" t="s">
        <v>492</v>
      </c>
      <c r="C786" s="3"/>
      <c r="D786" s="27"/>
      <c r="E786" s="150"/>
      <c r="F786" s="55">
        <f t="shared" si="24"/>
        <v>0</v>
      </c>
      <c r="G786" s="103"/>
    </row>
    <row r="787" spans="1:7" s="106" customFormat="1" ht="14.25">
      <c r="A787" s="1"/>
      <c r="B787" s="58" t="s">
        <v>490</v>
      </c>
      <c r="C787" s="3" t="s">
        <v>19</v>
      </c>
      <c r="D787" s="27">
        <v>2</v>
      </c>
      <c r="E787" s="150"/>
      <c r="F787" s="55">
        <f t="shared" si="24"/>
        <v>0</v>
      </c>
      <c r="G787" s="103"/>
    </row>
    <row r="788" spans="1:7" s="106" customFormat="1" ht="14.25">
      <c r="A788" s="1"/>
      <c r="B788" s="58"/>
      <c r="C788" s="3"/>
      <c r="D788" s="27"/>
      <c r="E788" s="150"/>
      <c r="F788" s="55">
        <f t="shared" si="24"/>
        <v>0</v>
      </c>
      <c r="G788" s="103"/>
    </row>
    <row r="789" spans="1:7" s="106" customFormat="1" ht="14.25">
      <c r="A789" s="1" t="s">
        <v>286</v>
      </c>
      <c r="B789" s="58" t="s">
        <v>493</v>
      </c>
      <c r="C789" s="3"/>
      <c r="D789" s="27"/>
      <c r="E789" s="150"/>
      <c r="F789" s="55">
        <f t="shared" si="24"/>
        <v>0</v>
      </c>
      <c r="G789" s="103"/>
    </row>
    <row r="790" spans="1:7" s="106" customFormat="1" ht="14.25">
      <c r="A790" s="1"/>
      <c r="B790" s="58" t="s">
        <v>494</v>
      </c>
      <c r="C790" s="3" t="s">
        <v>19</v>
      </c>
      <c r="D790" s="27">
        <v>7</v>
      </c>
      <c r="E790" s="150"/>
      <c r="F790" s="55">
        <f t="shared" si="24"/>
        <v>0</v>
      </c>
      <c r="G790" s="103"/>
    </row>
    <row r="791" spans="1:7" s="106" customFormat="1" ht="14.25">
      <c r="A791" s="1"/>
      <c r="B791" s="58"/>
      <c r="C791" s="3"/>
      <c r="D791" s="27"/>
      <c r="E791" s="150"/>
      <c r="F791" s="55">
        <f t="shared" si="24"/>
        <v>0</v>
      </c>
      <c r="G791" s="103"/>
    </row>
    <row r="792" spans="1:7" s="106" customFormat="1" ht="14.25">
      <c r="A792" s="1" t="s">
        <v>288</v>
      </c>
      <c r="B792" s="58" t="s">
        <v>495</v>
      </c>
      <c r="C792" s="3" t="s">
        <v>19</v>
      </c>
      <c r="D792" s="27">
        <v>8</v>
      </c>
      <c r="E792" s="150"/>
      <c r="F792" s="55">
        <f t="shared" si="24"/>
        <v>0</v>
      </c>
      <c r="G792" s="103"/>
    </row>
    <row r="793" spans="1:7" s="106" customFormat="1" ht="14.25">
      <c r="A793" s="1"/>
      <c r="B793" s="58"/>
      <c r="C793" s="3"/>
      <c r="D793" s="27"/>
      <c r="E793" s="150"/>
      <c r="F793" s="55">
        <f t="shared" si="24"/>
        <v>0</v>
      </c>
      <c r="G793" s="103"/>
    </row>
    <row r="794" spans="1:7" s="106" customFormat="1" ht="14.25">
      <c r="A794" s="1" t="s">
        <v>290</v>
      </c>
      <c r="B794" s="58" t="s">
        <v>496</v>
      </c>
      <c r="C794" s="3" t="s">
        <v>19</v>
      </c>
      <c r="D794" s="27">
        <v>1</v>
      </c>
      <c r="E794" s="150"/>
      <c r="F794" s="55">
        <f t="shared" si="24"/>
        <v>0</v>
      </c>
      <c r="G794" s="103"/>
    </row>
    <row r="795" spans="1:7" s="106" customFormat="1" ht="14.25">
      <c r="A795" s="1"/>
      <c r="B795" s="58"/>
      <c r="C795" s="3"/>
      <c r="D795" s="27"/>
      <c r="E795" s="150"/>
      <c r="F795" s="55">
        <f t="shared" si="24"/>
        <v>0</v>
      </c>
      <c r="G795" s="103"/>
    </row>
    <row r="796" spans="1:7" s="106" customFormat="1" ht="25.5">
      <c r="A796" s="1" t="s">
        <v>292</v>
      </c>
      <c r="B796" s="58" t="s">
        <v>497</v>
      </c>
      <c r="C796" s="3"/>
      <c r="D796" s="27"/>
      <c r="E796" s="150"/>
      <c r="F796" s="55">
        <f t="shared" si="24"/>
        <v>0</v>
      </c>
      <c r="G796" s="103"/>
    </row>
    <row r="797" spans="1:7" s="106" customFormat="1" ht="14.25">
      <c r="A797" s="1"/>
      <c r="B797" s="58" t="s">
        <v>498</v>
      </c>
      <c r="C797" s="3" t="s">
        <v>271</v>
      </c>
      <c r="D797" s="27">
        <v>6</v>
      </c>
      <c r="E797" s="150"/>
      <c r="F797" s="55">
        <f t="shared" si="24"/>
        <v>0</v>
      </c>
      <c r="G797" s="103"/>
    </row>
    <row r="798" spans="1:7" s="106" customFormat="1" ht="14.25">
      <c r="A798" s="1"/>
      <c r="B798" s="58" t="s">
        <v>499</v>
      </c>
      <c r="C798" s="3" t="s">
        <v>271</v>
      </c>
      <c r="D798" s="27">
        <v>18</v>
      </c>
      <c r="E798" s="150"/>
      <c r="F798" s="55">
        <f t="shared" si="24"/>
        <v>0</v>
      </c>
      <c r="G798" s="103"/>
    </row>
    <row r="799" spans="1:7" s="106" customFormat="1" ht="14.25">
      <c r="A799" s="1"/>
      <c r="B799" s="58" t="s">
        <v>500</v>
      </c>
      <c r="C799" s="3" t="s">
        <v>271</v>
      </c>
      <c r="D799" s="27">
        <v>12</v>
      </c>
      <c r="E799" s="150"/>
      <c r="F799" s="55">
        <f t="shared" si="24"/>
        <v>0</v>
      </c>
      <c r="G799" s="103"/>
    </row>
    <row r="800" spans="1:7" s="106" customFormat="1" ht="14.25">
      <c r="A800" s="1"/>
      <c r="B800" s="58"/>
      <c r="C800" s="3"/>
      <c r="D800" s="27"/>
      <c r="E800" s="150"/>
      <c r="F800" s="55">
        <f t="shared" si="24"/>
        <v>0</v>
      </c>
      <c r="G800" s="103"/>
    </row>
    <row r="801" spans="1:7" s="106" customFormat="1" ht="25.5">
      <c r="A801" s="1" t="s">
        <v>294</v>
      </c>
      <c r="B801" s="58" t="s">
        <v>501</v>
      </c>
      <c r="C801" s="3"/>
      <c r="D801" s="27"/>
      <c r="E801" s="150"/>
      <c r="F801" s="55">
        <f t="shared" si="24"/>
        <v>0</v>
      </c>
      <c r="G801" s="103"/>
    </row>
    <row r="802" spans="1:7" s="106" customFormat="1" ht="14.25">
      <c r="A802" s="1"/>
      <c r="B802" s="58" t="s">
        <v>498</v>
      </c>
      <c r="C802" s="3" t="s">
        <v>271</v>
      </c>
      <c r="D802" s="27">
        <v>6</v>
      </c>
      <c r="E802" s="150"/>
      <c r="F802" s="55">
        <f t="shared" si="24"/>
        <v>0</v>
      </c>
      <c r="G802" s="103"/>
    </row>
    <row r="803" spans="1:7" s="106" customFormat="1" ht="14.25">
      <c r="A803" s="1"/>
      <c r="B803" s="58" t="s">
        <v>499</v>
      </c>
      <c r="C803" s="3" t="s">
        <v>271</v>
      </c>
      <c r="D803" s="27">
        <v>18</v>
      </c>
      <c r="E803" s="150"/>
      <c r="F803" s="55">
        <f t="shared" si="24"/>
        <v>0</v>
      </c>
      <c r="G803" s="103"/>
    </row>
    <row r="804" spans="1:7" s="106" customFormat="1" ht="14.25">
      <c r="A804" s="1"/>
      <c r="B804" s="58" t="s">
        <v>500</v>
      </c>
      <c r="C804" s="3" t="s">
        <v>271</v>
      </c>
      <c r="D804" s="27">
        <v>12</v>
      </c>
      <c r="E804" s="150"/>
      <c r="F804" s="55">
        <f t="shared" si="24"/>
        <v>0</v>
      </c>
      <c r="G804" s="103"/>
    </row>
    <row r="805" spans="1:7" s="106" customFormat="1" ht="14.25">
      <c r="A805" s="1"/>
      <c r="B805" s="58"/>
      <c r="C805" s="3"/>
      <c r="D805" s="27"/>
      <c r="E805" s="150"/>
      <c r="F805" s="55">
        <f t="shared" si="24"/>
        <v>0</v>
      </c>
      <c r="G805" s="103"/>
    </row>
    <row r="806" spans="1:7" s="106" customFormat="1" ht="38.25">
      <c r="A806" s="1" t="s">
        <v>296</v>
      </c>
      <c r="B806" s="58" t="s">
        <v>502</v>
      </c>
      <c r="C806" s="3"/>
      <c r="D806" s="27"/>
      <c r="E806" s="150"/>
      <c r="F806" s="55">
        <f t="shared" si="24"/>
        <v>0</v>
      </c>
      <c r="G806" s="103"/>
    </row>
    <row r="807" spans="1:7" s="106" customFormat="1" ht="14.25">
      <c r="A807" s="1"/>
      <c r="B807" s="58" t="s">
        <v>503</v>
      </c>
      <c r="C807" s="3" t="s">
        <v>19</v>
      </c>
      <c r="D807" s="27">
        <v>4</v>
      </c>
      <c r="E807" s="150"/>
      <c r="F807" s="55">
        <f t="shared" si="24"/>
        <v>0</v>
      </c>
      <c r="G807" s="103"/>
    </row>
    <row r="808" spans="1:7" s="106" customFormat="1" ht="14.25">
      <c r="A808" s="1"/>
      <c r="B808" s="58"/>
      <c r="C808" s="3"/>
      <c r="D808" s="27"/>
      <c r="E808" s="150"/>
      <c r="F808" s="55">
        <f t="shared" si="24"/>
        <v>0</v>
      </c>
      <c r="G808" s="103"/>
    </row>
    <row r="809" spans="1:7" s="106" customFormat="1" ht="14.25">
      <c r="A809" s="1" t="s">
        <v>298</v>
      </c>
      <c r="B809" s="58" t="s">
        <v>504</v>
      </c>
      <c r="C809" s="3"/>
      <c r="D809" s="27"/>
      <c r="E809" s="150"/>
      <c r="F809" s="55">
        <f t="shared" si="24"/>
        <v>0</v>
      </c>
      <c r="G809" s="103"/>
    </row>
    <row r="810" spans="1:7" s="106" customFormat="1" ht="14.25">
      <c r="A810" s="1"/>
      <c r="B810" s="58" t="s">
        <v>494</v>
      </c>
      <c r="C810" s="3" t="s">
        <v>19</v>
      </c>
      <c r="D810" s="27">
        <v>4</v>
      </c>
      <c r="E810" s="150"/>
      <c r="F810" s="55">
        <f t="shared" si="24"/>
        <v>0</v>
      </c>
      <c r="G810" s="103"/>
    </row>
    <row r="811" spans="1:7" s="106" customFormat="1" ht="14.25">
      <c r="A811" s="1"/>
      <c r="B811" s="58"/>
      <c r="C811" s="3"/>
      <c r="D811" s="27"/>
      <c r="E811" s="150"/>
      <c r="F811" s="55">
        <f t="shared" si="24"/>
        <v>0</v>
      </c>
      <c r="G811" s="103"/>
    </row>
    <row r="812" spans="1:7" s="106" customFormat="1" ht="14.25">
      <c r="A812" s="1" t="s">
        <v>563</v>
      </c>
      <c r="B812" s="58" t="s">
        <v>505</v>
      </c>
      <c r="C812" s="3" t="s">
        <v>19</v>
      </c>
      <c r="D812" s="27">
        <v>4</v>
      </c>
      <c r="E812" s="150"/>
      <c r="F812" s="55">
        <f t="shared" si="24"/>
        <v>0</v>
      </c>
      <c r="G812" s="103"/>
    </row>
    <row r="813" spans="1:7" s="106" customFormat="1" ht="14.25">
      <c r="A813" s="1"/>
      <c r="B813" s="58"/>
      <c r="C813" s="3"/>
      <c r="D813" s="27"/>
      <c r="E813" s="150"/>
      <c r="F813" s="55">
        <f t="shared" si="24"/>
        <v>0</v>
      </c>
      <c r="G813" s="103"/>
    </row>
    <row r="814" spans="1:7" s="106" customFormat="1" ht="38.25">
      <c r="A814" s="1" t="s">
        <v>564</v>
      </c>
      <c r="B814" s="58" t="s">
        <v>506</v>
      </c>
      <c r="C814" s="3"/>
      <c r="D814" s="27"/>
      <c r="E814" s="150"/>
      <c r="F814" s="55">
        <f t="shared" si="24"/>
        <v>0</v>
      </c>
      <c r="G814" s="103"/>
    </row>
    <row r="815" spans="1:7" s="106" customFormat="1" ht="14.25">
      <c r="A815" s="1"/>
      <c r="B815" s="58" t="s">
        <v>507</v>
      </c>
      <c r="C815" s="3" t="s">
        <v>271</v>
      </c>
      <c r="D815" s="27">
        <v>20</v>
      </c>
      <c r="E815" s="150"/>
      <c r="F815" s="55">
        <f t="shared" si="24"/>
        <v>0</v>
      </c>
      <c r="G815" s="103"/>
    </row>
    <row r="816" spans="1:7" s="106" customFormat="1" ht="14.25">
      <c r="A816" s="1"/>
      <c r="B816" s="58" t="s">
        <v>508</v>
      </c>
      <c r="C816" s="3" t="s">
        <v>271</v>
      </c>
      <c r="D816" s="27">
        <v>8</v>
      </c>
      <c r="E816" s="150"/>
      <c r="F816" s="55">
        <f t="shared" si="24"/>
        <v>0</v>
      </c>
      <c r="G816" s="103"/>
    </row>
    <row r="817" spans="1:7" s="106" customFormat="1" ht="14.25">
      <c r="A817" s="1"/>
      <c r="B817" s="58" t="s">
        <v>509</v>
      </c>
      <c r="C817" s="3" t="s">
        <v>271</v>
      </c>
      <c r="D817" s="27">
        <v>10</v>
      </c>
      <c r="E817" s="150"/>
      <c r="F817" s="55">
        <f t="shared" si="24"/>
        <v>0</v>
      </c>
      <c r="G817" s="103"/>
    </row>
    <row r="818" spans="1:7" s="106" customFormat="1" ht="14.25">
      <c r="A818" s="1"/>
      <c r="B818" s="58"/>
      <c r="C818" s="3"/>
      <c r="D818" s="27"/>
      <c r="E818" s="150"/>
      <c r="F818" s="55">
        <f t="shared" si="24"/>
        <v>0</v>
      </c>
      <c r="G818" s="103"/>
    </row>
    <row r="819" spans="1:7" s="106" customFormat="1" ht="25.5">
      <c r="A819" s="1" t="s">
        <v>565</v>
      </c>
      <c r="B819" s="58" t="s">
        <v>510</v>
      </c>
      <c r="C819" s="3" t="s">
        <v>41</v>
      </c>
      <c r="D819" s="27">
        <v>1</v>
      </c>
      <c r="E819" s="150"/>
      <c r="F819" s="55">
        <f t="shared" ref="F819:F843" si="25">+D819*E819</f>
        <v>0</v>
      </c>
      <c r="G819" s="103"/>
    </row>
    <row r="820" spans="1:7" s="106" customFormat="1" ht="14.25">
      <c r="A820" s="1"/>
      <c r="B820" s="58"/>
      <c r="C820" s="3"/>
      <c r="D820" s="27"/>
      <c r="E820" s="150"/>
      <c r="F820" s="55">
        <f t="shared" si="25"/>
        <v>0</v>
      </c>
      <c r="G820" s="103"/>
    </row>
    <row r="821" spans="1:7" s="106" customFormat="1" ht="25.5">
      <c r="A821" s="1" t="s">
        <v>566</v>
      </c>
      <c r="B821" s="58" t="s">
        <v>511</v>
      </c>
      <c r="C821" s="3" t="s">
        <v>19</v>
      </c>
      <c r="D821" s="27">
        <v>1</v>
      </c>
      <c r="E821" s="150"/>
      <c r="F821" s="55">
        <f t="shared" si="25"/>
        <v>0</v>
      </c>
      <c r="G821" s="103"/>
    </row>
    <row r="822" spans="1:7" s="106" customFormat="1" ht="14.25">
      <c r="A822" s="1"/>
      <c r="B822" s="58"/>
      <c r="C822" s="3"/>
      <c r="D822" s="27"/>
      <c r="E822" s="150"/>
      <c r="F822" s="55">
        <f t="shared" si="25"/>
        <v>0</v>
      </c>
      <c r="G822" s="103"/>
    </row>
    <row r="823" spans="1:7" s="106" customFormat="1" ht="38.25">
      <c r="A823" s="1" t="s">
        <v>567</v>
      </c>
      <c r="B823" s="58" t="s">
        <v>614</v>
      </c>
      <c r="C823" s="3" t="s">
        <v>18</v>
      </c>
      <c r="D823" s="27">
        <v>20</v>
      </c>
      <c r="E823" s="150"/>
      <c r="F823" s="55">
        <f t="shared" si="25"/>
        <v>0</v>
      </c>
      <c r="G823" s="103"/>
    </row>
    <row r="824" spans="1:7" s="106" customFormat="1" ht="14.25">
      <c r="A824" s="1"/>
      <c r="B824" s="58"/>
      <c r="C824" s="3"/>
      <c r="D824" s="27"/>
      <c r="E824" s="150"/>
      <c r="F824" s="55">
        <f t="shared" si="25"/>
        <v>0</v>
      </c>
      <c r="G824" s="103"/>
    </row>
    <row r="825" spans="1:7" s="106" customFormat="1" ht="25.5">
      <c r="A825" s="1" t="s">
        <v>568</v>
      </c>
      <c r="B825" s="58" t="s">
        <v>512</v>
      </c>
      <c r="C825" s="3" t="s">
        <v>0</v>
      </c>
      <c r="D825" s="27">
        <v>185</v>
      </c>
      <c r="E825" s="150"/>
      <c r="F825" s="55">
        <f t="shared" si="25"/>
        <v>0</v>
      </c>
      <c r="G825" s="103"/>
    </row>
    <row r="826" spans="1:7" s="106" customFormat="1" ht="14.25">
      <c r="A826" s="1"/>
      <c r="B826" s="58"/>
      <c r="C826" s="3"/>
      <c r="D826" s="27"/>
      <c r="E826" s="150"/>
      <c r="F826" s="55">
        <f t="shared" si="25"/>
        <v>0</v>
      </c>
      <c r="G826" s="103"/>
    </row>
    <row r="827" spans="1:7" s="106" customFormat="1" ht="38.25">
      <c r="A827" s="1" t="s">
        <v>569</v>
      </c>
      <c r="B827" s="58" t="s">
        <v>513</v>
      </c>
      <c r="C827" s="3"/>
      <c r="D827" s="27"/>
      <c r="E827" s="150"/>
      <c r="F827" s="55">
        <f t="shared" si="25"/>
        <v>0</v>
      </c>
      <c r="G827" s="103"/>
    </row>
    <row r="828" spans="1:7" s="106" customFormat="1" ht="14.25">
      <c r="A828" s="1"/>
      <c r="B828" s="58" t="s">
        <v>509</v>
      </c>
      <c r="C828" s="3" t="s">
        <v>271</v>
      </c>
      <c r="D828" s="27">
        <v>1200</v>
      </c>
      <c r="E828" s="150"/>
      <c r="F828" s="55">
        <f t="shared" si="25"/>
        <v>0</v>
      </c>
      <c r="G828" s="103"/>
    </row>
    <row r="829" spans="1:7" s="106" customFormat="1" ht="14.25">
      <c r="A829" s="1"/>
      <c r="B829" s="58"/>
      <c r="C829" s="3"/>
      <c r="D829" s="27"/>
      <c r="E829" s="150"/>
      <c r="F829" s="55">
        <f t="shared" si="25"/>
        <v>0</v>
      </c>
      <c r="G829" s="103"/>
    </row>
    <row r="830" spans="1:7" s="106" customFormat="1" ht="25.5">
      <c r="A830" s="1" t="s">
        <v>570</v>
      </c>
      <c r="B830" s="58" t="s">
        <v>514</v>
      </c>
      <c r="C830" s="3" t="s">
        <v>41</v>
      </c>
      <c r="D830" s="27">
        <v>1</v>
      </c>
      <c r="E830" s="150"/>
      <c r="F830" s="55">
        <f t="shared" si="25"/>
        <v>0</v>
      </c>
      <c r="G830" s="103"/>
    </row>
    <row r="831" spans="1:7" s="106" customFormat="1" ht="14.25">
      <c r="A831" s="1"/>
      <c r="B831" s="58"/>
      <c r="C831" s="3"/>
      <c r="D831" s="27"/>
      <c r="E831" s="150"/>
      <c r="F831" s="55">
        <f t="shared" si="25"/>
        <v>0</v>
      </c>
      <c r="G831" s="103"/>
    </row>
    <row r="832" spans="1:7" s="106" customFormat="1" ht="25.5">
      <c r="A832" s="1" t="s">
        <v>571</v>
      </c>
      <c r="B832" s="58" t="s">
        <v>515</v>
      </c>
      <c r="C832" s="3"/>
      <c r="D832" s="27"/>
      <c r="E832" s="150"/>
      <c r="F832" s="55">
        <f t="shared" si="25"/>
        <v>0</v>
      </c>
      <c r="G832" s="103"/>
    </row>
    <row r="833" spans="1:7" s="106" customFormat="1" ht="14.25">
      <c r="A833" s="1"/>
      <c r="B833" s="58" t="s">
        <v>516</v>
      </c>
      <c r="C833" s="3" t="s">
        <v>271</v>
      </c>
      <c r="D833" s="27">
        <v>10</v>
      </c>
      <c r="E833" s="150"/>
      <c r="F833" s="55">
        <f t="shared" si="25"/>
        <v>0</v>
      </c>
      <c r="G833" s="103"/>
    </row>
    <row r="834" spans="1:7" s="106" customFormat="1" ht="14.25">
      <c r="A834" s="1"/>
      <c r="B834" s="58"/>
      <c r="C834" s="3"/>
      <c r="D834" s="27"/>
      <c r="E834" s="150"/>
      <c r="F834" s="55">
        <f t="shared" si="25"/>
        <v>0</v>
      </c>
      <c r="G834" s="103"/>
    </row>
    <row r="835" spans="1:7" s="106" customFormat="1" ht="63.75">
      <c r="A835" s="1" t="s">
        <v>572</v>
      </c>
      <c r="B835" s="58" t="s">
        <v>517</v>
      </c>
      <c r="C835" s="3" t="s">
        <v>41</v>
      </c>
      <c r="D835" s="27">
        <v>1</v>
      </c>
      <c r="E835" s="150"/>
      <c r="F835" s="55">
        <f t="shared" si="25"/>
        <v>0</v>
      </c>
      <c r="G835" s="103"/>
    </row>
    <row r="836" spans="1:7" s="106" customFormat="1" ht="14.25">
      <c r="A836" s="1"/>
      <c r="B836" s="58"/>
      <c r="C836" s="3"/>
      <c r="D836" s="27"/>
      <c r="E836" s="150"/>
      <c r="F836" s="55">
        <f t="shared" si="25"/>
        <v>0</v>
      </c>
      <c r="G836" s="103"/>
    </row>
    <row r="837" spans="1:7" s="106" customFormat="1" ht="38.25">
      <c r="A837" s="1" t="s">
        <v>573</v>
      </c>
      <c r="B837" s="58" t="s">
        <v>518</v>
      </c>
      <c r="C837" s="3" t="s">
        <v>19</v>
      </c>
      <c r="D837" s="27">
        <v>1</v>
      </c>
      <c r="E837" s="150"/>
      <c r="F837" s="55">
        <f t="shared" si="25"/>
        <v>0</v>
      </c>
      <c r="G837" s="103"/>
    </row>
    <row r="838" spans="1:7" s="106" customFormat="1" ht="14.25">
      <c r="A838" s="1"/>
      <c r="B838" s="58"/>
      <c r="C838" s="3"/>
      <c r="D838" s="27"/>
      <c r="E838" s="150"/>
      <c r="F838" s="55">
        <f t="shared" si="25"/>
        <v>0</v>
      </c>
      <c r="G838" s="103"/>
    </row>
    <row r="839" spans="1:7" s="106" customFormat="1" ht="25.5">
      <c r="A839" s="1" t="s">
        <v>574</v>
      </c>
      <c r="B839" s="58" t="s">
        <v>519</v>
      </c>
      <c r="C839" s="3" t="s">
        <v>41</v>
      </c>
      <c r="D839" s="27">
        <v>1</v>
      </c>
      <c r="E839" s="150"/>
      <c r="F839" s="55">
        <f t="shared" si="25"/>
        <v>0</v>
      </c>
      <c r="G839" s="103"/>
    </row>
    <row r="840" spans="1:7" s="106" customFormat="1" ht="14.25">
      <c r="A840" s="1"/>
      <c r="B840" s="58"/>
      <c r="C840" s="3"/>
      <c r="D840" s="27"/>
      <c r="E840" s="150"/>
      <c r="F840" s="55">
        <f t="shared" si="25"/>
        <v>0</v>
      </c>
      <c r="G840" s="103"/>
    </row>
    <row r="841" spans="1:7" s="106" customFormat="1" ht="38.25">
      <c r="A841" s="1" t="s">
        <v>575</v>
      </c>
      <c r="B841" s="58" t="s">
        <v>520</v>
      </c>
      <c r="C841" s="3" t="s">
        <v>41</v>
      </c>
      <c r="D841" s="27">
        <v>1</v>
      </c>
      <c r="E841" s="150"/>
      <c r="F841" s="55">
        <f t="shared" si="25"/>
        <v>0</v>
      </c>
      <c r="G841" s="103"/>
    </row>
    <row r="842" spans="1:7" s="106" customFormat="1" ht="14.25">
      <c r="A842" s="1"/>
      <c r="B842" s="58"/>
      <c r="C842" s="3"/>
      <c r="D842" s="27"/>
      <c r="E842" s="150"/>
      <c r="F842" s="55">
        <f t="shared" si="25"/>
        <v>0</v>
      </c>
      <c r="G842" s="103"/>
    </row>
    <row r="843" spans="1:7" s="106" customFormat="1" ht="25.5">
      <c r="A843" s="1" t="s">
        <v>576</v>
      </c>
      <c r="B843" s="58" t="s">
        <v>521</v>
      </c>
      <c r="C843" s="3" t="s">
        <v>41</v>
      </c>
      <c r="D843" s="27">
        <v>1</v>
      </c>
      <c r="E843" s="150"/>
      <c r="F843" s="55">
        <f t="shared" si="25"/>
        <v>0</v>
      </c>
      <c r="G843" s="103"/>
    </row>
    <row r="844" spans="1:7" s="106" customFormat="1" ht="14.25" customHeight="1">
      <c r="A844" s="1"/>
      <c r="B844" s="58"/>
      <c r="C844" s="3"/>
      <c r="D844" s="27"/>
      <c r="E844" s="27"/>
      <c r="F844" s="55"/>
      <c r="G844" s="103"/>
    </row>
    <row r="845" spans="1:7" s="106" customFormat="1" ht="14.25">
      <c r="A845" s="107"/>
      <c r="B845" s="108" t="s">
        <v>577</v>
      </c>
      <c r="C845" s="109"/>
      <c r="D845" s="110"/>
      <c r="E845" s="110"/>
      <c r="F845" s="111">
        <f>SUM(F753:F843)</f>
        <v>0</v>
      </c>
      <c r="G845" s="103"/>
    </row>
    <row r="846" spans="1:7" s="106" customFormat="1" ht="12.75" customHeight="1">
      <c r="A846" s="112"/>
      <c r="B846" s="113"/>
      <c r="C846" s="114"/>
      <c r="D846" s="115"/>
      <c r="E846" s="115"/>
      <c r="F846" s="115"/>
      <c r="G846" s="103"/>
    </row>
    <row r="847" spans="1:7" s="106" customFormat="1" ht="12.75" customHeight="1">
      <c r="A847" s="102"/>
      <c r="B847" s="105"/>
      <c r="C847" s="85"/>
      <c r="D847" s="104"/>
      <c r="E847" s="104"/>
      <c r="F847" s="104"/>
      <c r="G847" s="103"/>
    </row>
    <row r="848" spans="1:7" s="106" customFormat="1" ht="14.25">
      <c r="A848" s="1"/>
      <c r="B848" s="56" t="s">
        <v>475</v>
      </c>
      <c r="C848" s="16"/>
      <c r="D848" s="57"/>
      <c r="E848" s="57"/>
      <c r="F848" s="57"/>
      <c r="G848" s="103"/>
    </row>
    <row r="849" spans="1:7" s="106" customFormat="1" ht="14.25">
      <c r="A849" s="1"/>
      <c r="B849" s="58"/>
      <c r="C849" s="3"/>
      <c r="D849" s="27"/>
      <c r="E849" s="27"/>
      <c r="F849" s="55"/>
      <c r="G849" s="103"/>
    </row>
    <row r="850" spans="1:7" s="106" customFormat="1" ht="38.25">
      <c r="A850" s="1" t="s">
        <v>4</v>
      </c>
      <c r="B850" s="58" t="s">
        <v>522</v>
      </c>
      <c r="C850" s="3" t="s">
        <v>41</v>
      </c>
      <c r="D850" s="27">
        <v>1</v>
      </c>
      <c r="E850" s="150"/>
      <c r="F850" s="55">
        <f>D850*E850</f>
        <v>0</v>
      </c>
      <c r="G850" s="103"/>
    </row>
    <row r="851" spans="1:7" s="106" customFormat="1" ht="14.25">
      <c r="A851" s="1"/>
      <c r="B851" s="58"/>
      <c r="C851" s="3"/>
      <c r="D851" s="27"/>
      <c r="E851" s="150"/>
      <c r="F851" s="55">
        <f t="shared" ref="F851:F914" si="26">D851*E851</f>
        <v>0</v>
      </c>
      <c r="G851" s="103"/>
    </row>
    <row r="852" spans="1:7" s="106" customFormat="1" ht="38.25">
      <c r="A852" s="1" t="s">
        <v>6</v>
      </c>
      <c r="B852" s="58" t="s">
        <v>523</v>
      </c>
      <c r="C852" s="3" t="s">
        <v>41</v>
      </c>
      <c r="D852" s="27">
        <v>1</v>
      </c>
      <c r="E852" s="150"/>
      <c r="F852" s="55">
        <f t="shared" si="26"/>
        <v>0</v>
      </c>
      <c r="G852" s="103"/>
    </row>
    <row r="853" spans="1:7" s="106" customFormat="1" ht="14.25">
      <c r="A853" s="1"/>
      <c r="B853" s="58"/>
      <c r="C853" s="3"/>
      <c r="D853" s="27"/>
      <c r="E853" s="150"/>
      <c r="F853" s="55">
        <f t="shared" si="26"/>
        <v>0</v>
      </c>
      <c r="G853" s="103"/>
    </row>
    <row r="854" spans="1:7" s="106" customFormat="1" ht="25.5">
      <c r="A854" s="1" t="s">
        <v>7</v>
      </c>
      <c r="B854" s="58" t="s">
        <v>524</v>
      </c>
      <c r="C854" s="3"/>
      <c r="D854" s="27"/>
      <c r="E854" s="150"/>
      <c r="F854" s="55">
        <f t="shared" si="26"/>
        <v>0</v>
      </c>
      <c r="G854" s="103"/>
    </row>
    <row r="855" spans="1:7" s="106" customFormat="1" ht="14.25">
      <c r="A855" s="1"/>
      <c r="B855" s="58" t="s">
        <v>525</v>
      </c>
      <c r="C855" s="3" t="s">
        <v>41</v>
      </c>
      <c r="D855" s="27">
        <v>1</v>
      </c>
      <c r="E855" s="150"/>
      <c r="F855" s="55">
        <f t="shared" si="26"/>
        <v>0</v>
      </c>
      <c r="G855" s="103"/>
    </row>
    <row r="856" spans="1:7" s="106" customFormat="1" ht="14.25">
      <c r="A856" s="1"/>
      <c r="B856" s="58"/>
      <c r="C856" s="3"/>
      <c r="D856" s="27"/>
      <c r="E856" s="150"/>
      <c r="F856" s="55">
        <f t="shared" si="26"/>
        <v>0</v>
      </c>
      <c r="G856" s="103"/>
    </row>
    <row r="857" spans="1:7" s="106" customFormat="1" ht="25.5">
      <c r="A857" s="1" t="s">
        <v>8</v>
      </c>
      <c r="B857" s="58" t="s">
        <v>526</v>
      </c>
      <c r="C857" s="3"/>
      <c r="D857" s="27"/>
      <c r="E857" s="150"/>
      <c r="F857" s="55">
        <f t="shared" si="26"/>
        <v>0</v>
      </c>
      <c r="G857" s="103"/>
    </row>
    <row r="858" spans="1:7" s="106" customFormat="1" ht="14.25">
      <c r="A858" s="1"/>
      <c r="B858" s="58" t="s">
        <v>486</v>
      </c>
      <c r="C858" s="3" t="s">
        <v>19</v>
      </c>
      <c r="D858" s="27">
        <v>1</v>
      </c>
      <c r="E858" s="150"/>
      <c r="F858" s="55">
        <f t="shared" si="26"/>
        <v>0</v>
      </c>
      <c r="G858" s="103"/>
    </row>
    <row r="859" spans="1:7" s="106" customFormat="1" ht="14.25">
      <c r="A859" s="1"/>
      <c r="B859" s="58"/>
      <c r="C859" s="3"/>
      <c r="D859" s="27"/>
      <c r="E859" s="150"/>
      <c r="F859" s="55">
        <f t="shared" si="26"/>
        <v>0</v>
      </c>
      <c r="G859" s="103"/>
    </row>
    <row r="860" spans="1:7" s="106" customFormat="1" ht="14.25">
      <c r="A860" s="1" t="s">
        <v>9</v>
      </c>
      <c r="B860" s="58" t="s">
        <v>489</v>
      </c>
      <c r="C860" s="3"/>
      <c r="D860" s="27"/>
      <c r="E860" s="150"/>
      <c r="F860" s="55">
        <f t="shared" si="26"/>
        <v>0</v>
      </c>
      <c r="G860" s="103"/>
    </row>
    <row r="861" spans="1:7" s="106" customFormat="1" ht="14.25">
      <c r="A861" s="1"/>
      <c r="B861" s="58" t="s">
        <v>490</v>
      </c>
      <c r="C861" s="3" t="s">
        <v>19</v>
      </c>
      <c r="D861" s="27">
        <v>2</v>
      </c>
      <c r="E861" s="150"/>
      <c r="F861" s="55">
        <f t="shared" si="26"/>
        <v>0</v>
      </c>
      <c r="G861" s="103"/>
    </row>
    <row r="862" spans="1:7" s="106" customFormat="1" ht="14.25">
      <c r="A862" s="1"/>
      <c r="B862" s="58" t="s">
        <v>486</v>
      </c>
      <c r="C862" s="3" t="s">
        <v>19</v>
      </c>
      <c r="D862" s="27">
        <v>2</v>
      </c>
      <c r="E862" s="150"/>
      <c r="F862" s="55">
        <f t="shared" si="26"/>
        <v>0</v>
      </c>
      <c r="G862" s="103"/>
    </row>
    <row r="863" spans="1:7" s="106" customFormat="1" ht="14.25">
      <c r="A863" s="1"/>
      <c r="B863" s="58" t="s">
        <v>494</v>
      </c>
      <c r="C863" s="3" t="s">
        <v>19</v>
      </c>
      <c r="D863" s="27">
        <v>1</v>
      </c>
      <c r="E863" s="150"/>
      <c r="F863" s="55">
        <f t="shared" si="26"/>
        <v>0</v>
      </c>
      <c r="G863" s="103"/>
    </row>
    <row r="864" spans="1:7" s="106" customFormat="1" ht="14.25">
      <c r="A864" s="1"/>
      <c r="B864" s="58"/>
      <c r="C864" s="3"/>
      <c r="D864" s="27"/>
      <c r="E864" s="150"/>
      <c r="F864" s="55">
        <f t="shared" si="26"/>
        <v>0</v>
      </c>
      <c r="G864" s="103"/>
    </row>
    <row r="865" spans="1:7" s="106" customFormat="1" ht="14.25">
      <c r="A865" s="1" t="s">
        <v>30</v>
      </c>
      <c r="B865" s="58" t="s">
        <v>527</v>
      </c>
      <c r="C865" s="3"/>
      <c r="D865" s="27"/>
      <c r="E865" s="150"/>
      <c r="F865" s="55">
        <f t="shared" si="26"/>
        <v>0</v>
      </c>
      <c r="G865" s="103"/>
    </row>
    <row r="866" spans="1:7" s="106" customFormat="1" ht="14.25">
      <c r="A866" s="1"/>
      <c r="B866" s="58" t="s">
        <v>490</v>
      </c>
      <c r="C866" s="3" t="s">
        <v>19</v>
      </c>
      <c r="D866" s="27">
        <v>1</v>
      </c>
      <c r="E866" s="150"/>
      <c r="F866" s="55">
        <f t="shared" si="26"/>
        <v>0</v>
      </c>
      <c r="G866" s="103"/>
    </row>
    <row r="867" spans="1:7" s="106" customFormat="1" ht="14.25">
      <c r="A867" s="1"/>
      <c r="B867" s="58"/>
      <c r="C867" s="3"/>
      <c r="D867" s="27"/>
      <c r="E867" s="150"/>
      <c r="F867" s="55">
        <f t="shared" si="26"/>
        <v>0</v>
      </c>
      <c r="G867" s="103"/>
    </row>
    <row r="868" spans="1:7" s="106" customFormat="1" ht="14.25">
      <c r="A868" s="1" t="s">
        <v>31</v>
      </c>
      <c r="B868" s="58" t="s">
        <v>528</v>
      </c>
      <c r="C868" s="3" t="s">
        <v>19</v>
      </c>
      <c r="D868" s="27">
        <v>1</v>
      </c>
      <c r="E868" s="150"/>
      <c r="F868" s="55">
        <f t="shared" si="26"/>
        <v>0</v>
      </c>
      <c r="G868" s="103"/>
    </row>
    <row r="869" spans="1:7" s="106" customFormat="1" ht="14.25">
      <c r="A869" s="1"/>
      <c r="B869" s="58"/>
      <c r="C869" s="3"/>
      <c r="D869" s="27"/>
      <c r="E869" s="150"/>
      <c r="F869" s="55">
        <f t="shared" si="26"/>
        <v>0</v>
      </c>
      <c r="G869" s="103"/>
    </row>
    <row r="870" spans="1:7" s="106" customFormat="1" ht="38.25">
      <c r="A870" s="1" t="s">
        <v>32</v>
      </c>
      <c r="B870" s="58" t="s">
        <v>529</v>
      </c>
      <c r="C870" s="3"/>
      <c r="D870" s="27"/>
      <c r="E870" s="150"/>
      <c r="F870" s="55">
        <f t="shared" si="26"/>
        <v>0</v>
      </c>
      <c r="G870" s="103"/>
    </row>
    <row r="871" spans="1:7" s="106" customFormat="1" ht="14.25">
      <c r="A871" s="1"/>
      <c r="B871" s="58" t="s">
        <v>507</v>
      </c>
      <c r="C871" s="3" t="s">
        <v>271</v>
      </c>
      <c r="D871" s="27">
        <v>30</v>
      </c>
      <c r="E871" s="150"/>
      <c r="F871" s="55">
        <f t="shared" si="26"/>
        <v>0</v>
      </c>
      <c r="G871" s="103"/>
    </row>
    <row r="872" spans="1:7" s="106" customFormat="1" ht="14.25">
      <c r="A872" s="1"/>
      <c r="B872" s="58" t="s">
        <v>508</v>
      </c>
      <c r="C872" s="3" t="s">
        <v>271</v>
      </c>
      <c r="D872" s="27">
        <v>70</v>
      </c>
      <c r="E872" s="150"/>
      <c r="F872" s="55">
        <f t="shared" si="26"/>
        <v>0</v>
      </c>
      <c r="G872" s="103"/>
    </row>
    <row r="873" spans="1:7" s="106" customFormat="1" ht="14.25">
      <c r="A873" s="1"/>
      <c r="B873" s="58" t="s">
        <v>509</v>
      </c>
      <c r="C873" s="3" t="s">
        <v>271</v>
      </c>
      <c r="D873" s="27">
        <v>50</v>
      </c>
      <c r="E873" s="150"/>
      <c r="F873" s="55">
        <f t="shared" si="26"/>
        <v>0</v>
      </c>
      <c r="G873" s="103"/>
    </row>
    <row r="874" spans="1:7" s="106" customFormat="1" ht="14.25">
      <c r="A874" s="1"/>
      <c r="B874" s="58"/>
      <c r="C874" s="3"/>
      <c r="D874" s="27"/>
      <c r="E874" s="150"/>
      <c r="F874" s="55">
        <f t="shared" si="26"/>
        <v>0</v>
      </c>
      <c r="G874" s="103"/>
    </row>
    <row r="875" spans="1:7" s="106" customFormat="1" ht="14.25">
      <c r="A875" s="1" t="s">
        <v>33</v>
      </c>
      <c r="B875" s="58" t="s">
        <v>530</v>
      </c>
      <c r="C875" s="3" t="s">
        <v>41</v>
      </c>
      <c r="D875" s="27">
        <v>1</v>
      </c>
      <c r="E875" s="150"/>
      <c r="F875" s="55">
        <f t="shared" si="26"/>
        <v>0</v>
      </c>
      <c r="G875" s="103"/>
    </row>
    <row r="876" spans="1:7" s="106" customFormat="1" ht="14.25">
      <c r="A876" s="1"/>
      <c r="B876" s="58"/>
      <c r="C876" s="3"/>
      <c r="D876" s="27"/>
      <c r="E876" s="150"/>
      <c r="F876" s="55">
        <f t="shared" si="26"/>
        <v>0</v>
      </c>
      <c r="G876" s="103"/>
    </row>
    <row r="877" spans="1:7" s="106" customFormat="1" ht="63.75">
      <c r="A877" s="1" t="s">
        <v>143</v>
      </c>
      <c r="B877" s="58" t="s">
        <v>531</v>
      </c>
      <c r="C877" s="3" t="s">
        <v>41</v>
      </c>
      <c r="D877" s="27">
        <v>3</v>
      </c>
      <c r="E877" s="150"/>
      <c r="F877" s="55">
        <f t="shared" si="26"/>
        <v>0</v>
      </c>
      <c r="G877" s="103"/>
    </row>
    <row r="878" spans="1:7" s="106" customFormat="1" ht="14.25">
      <c r="A878" s="1"/>
      <c r="B878" s="58"/>
      <c r="C878" s="3"/>
      <c r="D878" s="27"/>
      <c r="E878" s="150"/>
      <c r="F878" s="55">
        <f t="shared" si="26"/>
        <v>0</v>
      </c>
      <c r="G878" s="103"/>
    </row>
    <row r="879" spans="1:7" s="106" customFormat="1" ht="51">
      <c r="A879" s="1" t="s">
        <v>146</v>
      </c>
      <c r="B879" s="58" t="s">
        <v>532</v>
      </c>
      <c r="C879" s="3" t="s">
        <v>41</v>
      </c>
      <c r="D879" s="27">
        <v>6</v>
      </c>
      <c r="E879" s="150"/>
      <c r="F879" s="55">
        <f t="shared" si="26"/>
        <v>0</v>
      </c>
      <c r="G879" s="103"/>
    </row>
    <row r="880" spans="1:7" s="106" customFormat="1" ht="14.25">
      <c r="A880" s="1"/>
      <c r="B880" s="58"/>
      <c r="C880" s="3"/>
      <c r="D880" s="27"/>
      <c r="E880" s="150"/>
      <c r="F880" s="55">
        <f t="shared" si="26"/>
        <v>0</v>
      </c>
      <c r="G880" s="103"/>
    </row>
    <row r="881" spans="1:7" s="106" customFormat="1" ht="38.25">
      <c r="A881" s="1" t="s">
        <v>150</v>
      </c>
      <c r="B881" s="58" t="s">
        <v>533</v>
      </c>
      <c r="C881" s="3" t="s">
        <v>41</v>
      </c>
      <c r="D881" s="27">
        <v>2</v>
      </c>
      <c r="E881" s="150"/>
      <c r="F881" s="55">
        <f t="shared" si="26"/>
        <v>0</v>
      </c>
      <c r="G881" s="103"/>
    </row>
    <row r="882" spans="1:7" s="106" customFormat="1" ht="14.25">
      <c r="A882" s="1"/>
      <c r="B882" s="58"/>
      <c r="C882" s="3"/>
      <c r="D882" s="27"/>
      <c r="E882" s="150"/>
      <c r="F882" s="55">
        <f t="shared" si="26"/>
        <v>0</v>
      </c>
      <c r="G882" s="103"/>
    </row>
    <row r="883" spans="1:7" s="106" customFormat="1" ht="14.25">
      <c r="A883" s="1" t="s">
        <v>151</v>
      </c>
      <c r="B883" s="58" t="s">
        <v>534</v>
      </c>
      <c r="C883" s="3" t="s">
        <v>19</v>
      </c>
      <c r="D883" s="27">
        <v>2</v>
      </c>
      <c r="E883" s="150"/>
      <c r="F883" s="55">
        <f t="shared" si="26"/>
        <v>0</v>
      </c>
      <c r="G883" s="103"/>
    </row>
    <row r="884" spans="1:7" s="106" customFormat="1" ht="14.25">
      <c r="A884" s="1"/>
      <c r="B884" s="58"/>
      <c r="C884" s="3"/>
      <c r="D884" s="27"/>
      <c r="E884" s="150"/>
      <c r="F884" s="55">
        <f t="shared" si="26"/>
        <v>0</v>
      </c>
      <c r="G884" s="103"/>
    </row>
    <row r="885" spans="1:7" s="106" customFormat="1" ht="25.5">
      <c r="A885" s="1" t="s">
        <v>152</v>
      </c>
      <c r="B885" s="58" t="s">
        <v>535</v>
      </c>
      <c r="C885" s="3" t="s">
        <v>41</v>
      </c>
      <c r="D885" s="27">
        <v>1</v>
      </c>
      <c r="E885" s="150"/>
      <c r="F885" s="55">
        <f t="shared" si="26"/>
        <v>0</v>
      </c>
      <c r="G885" s="103"/>
    </row>
    <row r="886" spans="1:7" s="106" customFormat="1" ht="14.25">
      <c r="A886" s="1"/>
      <c r="B886" s="58"/>
      <c r="C886" s="3"/>
      <c r="D886" s="27"/>
      <c r="E886" s="150"/>
      <c r="F886" s="55">
        <f t="shared" si="26"/>
        <v>0</v>
      </c>
      <c r="G886" s="103"/>
    </row>
    <row r="887" spans="1:7" s="106" customFormat="1" ht="25.5">
      <c r="A887" s="1" t="s">
        <v>578</v>
      </c>
      <c r="B887" s="58" t="s">
        <v>536</v>
      </c>
      <c r="C887" s="3" t="s">
        <v>41</v>
      </c>
      <c r="D887" s="27">
        <v>1</v>
      </c>
      <c r="E887" s="150"/>
      <c r="F887" s="55">
        <f t="shared" si="26"/>
        <v>0</v>
      </c>
      <c r="G887" s="103"/>
    </row>
    <row r="888" spans="1:7" s="106" customFormat="1" ht="14.25">
      <c r="A888" s="1"/>
      <c r="B888" s="58"/>
      <c r="C888" s="3"/>
      <c r="D888" s="27"/>
      <c r="E888" s="150"/>
      <c r="F888" s="55">
        <f t="shared" si="26"/>
        <v>0</v>
      </c>
      <c r="G888" s="103"/>
    </row>
    <row r="889" spans="1:7" s="106" customFormat="1" ht="14.25">
      <c r="A889" s="1" t="s">
        <v>579</v>
      </c>
      <c r="B889" s="58" t="s">
        <v>537</v>
      </c>
      <c r="C889" s="3" t="s">
        <v>41</v>
      </c>
      <c r="D889" s="27">
        <v>2</v>
      </c>
      <c r="E889" s="150"/>
      <c r="F889" s="55">
        <f t="shared" si="26"/>
        <v>0</v>
      </c>
      <c r="G889" s="103"/>
    </row>
    <row r="890" spans="1:7" s="106" customFormat="1" ht="14.25">
      <c r="A890" s="1"/>
      <c r="B890" s="58"/>
      <c r="C890" s="3"/>
      <c r="D890" s="27"/>
      <c r="E890" s="150"/>
      <c r="F890" s="55">
        <f t="shared" si="26"/>
        <v>0</v>
      </c>
      <c r="G890" s="103"/>
    </row>
    <row r="891" spans="1:7" s="106" customFormat="1" ht="25.5">
      <c r="A891" s="1" t="s">
        <v>580</v>
      </c>
      <c r="B891" s="58" t="s">
        <v>538</v>
      </c>
      <c r="C891" s="3" t="s">
        <v>19</v>
      </c>
      <c r="D891" s="27">
        <v>1</v>
      </c>
      <c r="E891" s="150"/>
      <c r="F891" s="55">
        <f t="shared" si="26"/>
        <v>0</v>
      </c>
      <c r="G891" s="103"/>
    </row>
    <row r="892" spans="1:7" s="106" customFormat="1" ht="14.25">
      <c r="A892" s="1"/>
      <c r="B892" s="58"/>
      <c r="C892" s="3"/>
      <c r="D892" s="27"/>
      <c r="E892" s="150"/>
      <c r="F892" s="55">
        <f t="shared" si="26"/>
        <v>0</v>
      </c>
      <c r="G892" s="103"/>
    </row>
    <row r="893" spans="1:7" s="106" customFormat="1" ht="14.25">
      <c r="A893" s="1" t="s">
        <v>581</v>
      </c>
      <c r="B893" s="58" t="s">
        <v>539</v>
      </c>
      <c r="C893" s="3"/>
      <c r="D893" s="27"/>
      <c r="E893" s="150"/>
      <c r="F893" s="55">
        <f t="shared" si="26"/>
        <v>0</v>
      </c>
      <c r="G893" s="103"/>
    </row>
    <row r="894" spans="1:7" s="106" customFormat="1" ht="14.25">
      <c r="A894" s="1"/>
      <c r="B894" s="58" t="s">
        <v>494</v>
      </c>
      <c r="C894" s="3" t="s">
        <v>19</v>
      </c>
      <c r="D894" s="27">
        <v>1</v>
      </c>
      <c r="E894" s="150"/>
      <c r="F894" s="55">
        <f t="shared" si="26"/>
        <v>0</v>
      </c>
      <c r="G894" s="103"/>
    </row>
    <row r="895" spans="1:7" s="106" customFormat="1" ht="14.25">
      <c r="A895" s="1"/>
      <c r="B895" s="58"/>
      <c r="C895" s="3"/>
      <c r="D895" s="27"/>
      <c r="E895" s="150"/>
      <c r="F895" s="55">
        <f t="shared" si="26"/>
        <v>0</v>
      </c>
      <c r="G895" s="103"/>
    </row>
    <row r="896" spans="1:7" s="106" customFormat="1" ht="14.25">
      <c r="A896" s="1" t="s">
        <v>582</v>
      </c>
      <c r="B896" s="58" t="s">
        <v>540</v>
      </c>
      <c r="C896" s="3" t="s">
        <v>19</v>
      </c>
      <c r="D896" s="27">
        <v>4</v>
      </c>
      <c r="E896" s="150"/>
      <c r="F896" s="55">
        <f t="shared" si="26"/>
        <v>0</v>
      </c>
      <c r="G896" s="103"/>
    </row>
    <row r="897" spans="1:7" s="106" customFormat="1" ht="14.25">
      <c r="A897" s="1"/>
      <c r="B897" s="58"/>
      <c r="C897" s="3"/>
      <c r="D897" s="27"/>
      <c r="E897" s="150"/>
      <c r="F897" s="55">
        <f t="shared" si="26"/>
        <v>0</v>
      </c>
      <c r="G897" s="103"/>
    </row>
    <row r="898" spans="1:7" s="106" customFormat="1" ht="38.25">
      <c r="A898" s="1" t="s">
        <v>583</v>
      </c>
      <c r="B898" s="58" t="s">
        <v>541</v>
      </c>
      <c r="C898" s="3"/>
      <c r="D898" s="27"/>
      <c r="E898" s="150"/>
      <c r="F898" s="55">
        <f t="shared" si="26"/>
        <v>0</v>
      </c>
      <c r="G898" s="103"/>
    </row>
    <row r="899" spans="1:7" s="106" customFormat="1" ht="14.25">
      <c r="A899" s="1"/>
      <c r="B899" s="58" t="s">
        <v>542</v>
      </c>
      <c r="C899" s="3" t="s">
        <v>19</v>
      </c>
      <c r="D899" s="27">
        <v>3</v>
      </c>
      <c r="E899" s="150"/>
      <c r="F899" s="55">
        <f t="shared" si="26"/>
        <v>0</v>
      </c>
      <c r="G899" s="103"/>
    </row>
    <row r="900" spans="1:7" s="106" customFormat="1" ht="14.25">
      <c r="A900" s="1"/>
      <c r="B900" s="58" t="s">
        <v>543</v>
      </c>
      <c r="C900" s="3" t="s">
        <v>19</v>
      </c>
      <c r="D900" s="27">
        <v>4</v>
      </c>
      <c r="E900" s="150"/>
      <c r="F900" s="55">
        <f t="shared" si="26"/>
        <v>0</v>
      </c>
      <c r="G900" s="103"/>
    </row>
    <row r="901" spans="1:7" s="106" customFormat="1" ht="14.25">
      <c r="A901" s="1"/>
      <c r="B901" s="58" t="s">
        <v>544</v>
      </c>
      <c r="C901" s="3" t="s">
        <v>19</v>
      </c>
      <c r="D901" s="27">
        <v>4</v>
      </c>
      <c r="E901" s="150"/>
      <c r="F901" s="55">
        <f t="shared" si="26"/>
        <v>0</v>
      </c>
      <c r="G901" s="103"/>
    </row>
    <row r="902" spans="1:7" s="106" customFormat="1" ht="14.25">
      <c r="A902" s="1"/>
      <c r="B902" s="58" t="s">
        <v>545</v>
      </c>
      <c r="C902" s="3" t="s">
        <v>19</v>
      </c>
      <c r="D902" s="27">
        <v>3</v>
      </c>
      <c r="E902" s="150"/>
      <c r="F902" s="55">
        <f t="shared" si="26"/>
        <v>0</v>
      </c>
      <c r="G902" s="103"/>
    </row>
    <row r="903" spans="1:7" s="106" customFormat="1" ht="14.25">
      <c r="A903" s="1"/>
      <c r="B903" s="58" t="s">
        <v>546</v>
      </c>
      <c r="C903" s="3" t="s">
        <v>19</v>
      </c>
      <c r="D903" s="27">
        <v>4</v>
      </c>
      <c r="E903" s="150"/>
      <c r="F903" s="55">
        <f t="shared" si="26"/>
        <v>0</v>
      </c>
      <c r="G903" s="103"/>
    </row>
    <row r="904" spans="1:7" s="106" customFormat="1" ht="14.25">
      <c r="A904" s="1"/>
      <c r="B904" s="58"/>
      <c r="C904" s="3"/>
      <c r="D904" s="27"/>
      <c r="E904" s="150"/>
      <c r="F904" s="55">
        <f t="shared" si="26"/>
        <v>0</v>
      </c>
      <c r="G904" s="103"/>
    </row>
    <row r="905" spans="1:7" s="106" customFormat="1" ht="25.5">
      <c r="A905" s="1" t="s">
        <v>584</v>
      </c>
      <c r="B905" s="58" t="s">
        <v>547</v>
      </c>
      <c r="C905" s="3"/>
      <c r="D905" s="27"/>
      <c r="E905" s="150"/>
      <c r="F905" s="55">
        <f t="shared" si="26"/>
        <v>0</v>
      </c>
      <c r="G905" s="103"/>
    </row>
    <row r="906" spans="1:7" s="106" customFormat="1" ht="14.25">
      <c r="A906" s="1"/>
      <c r="B906" s="58" t="s">
        <v>548</v>
      </c>
      <c r="C906" s="3" t="s">
        <v>271</v>
      </c>
      <c r="D906" s="27">
        <v>30</v>
      </c>
      <c r="E906" s="150"/>
      <c r="F906" s="55">
        <f t="shared" si="26"/>
        <v>0</v>
      </c>
      <c r="G906" s="103"/>
    </row>
    <row r="907" spans="1:7" s="106" customFormat="1" ht="14.25">
      <c r="A907" s="1"/>
      <c r="B907" s="58" t="s">
        <v>549</v>
      </c>
      <c r="C907" s="3" t="s">
        <v>271</v>
      </c>
      <c r="D907" s="27">
        <v>20</v>
      </c>
      <c r="E907" s="150"/>
      <c r="F907" s="55">
        <f t="shared" si="26"/>
        <v>0</v>
      </c>
      <c r="G907" s="103"/>
    </row>
    <row r="908" spans="1:7" s="106" customFormat="1" ht="14.25">
      <c r="A908" s="1"/>
      <c r="B908" s="58" t="s">
        <v>550</v>
      </c>
      <c r="C908" s="3" t="s">
        <v>271</v>
      </c>
      <c r="D908" s="27">
        <v>20</v>
      </c>
      <c r="E908" s="150"/>
      <c r="F908" s="55">
        <f t="shared" si="26"/>
        <v>0</v>
      </c>
      <c r="G908" s="103"/>
    </row>
    <row r="909" spans="1:7" s="106" customFormat="1" ht="14.25">
      <c r="A909" s="1"/>
      <c r="B909" s="58"/>
      <c r="C909" s="3"/>
      <c r="D909" s="27"/>
      <c r="E909" s="150"/>
      <c r="F909" s="55">
        <f t="shared" si="26"/>
        <v>0</v>
      </c>
      <c r="G909" s="103"/>
    </row>
    <row r="910" spans="1:7" s="106" customFormat="1" ht="14.25">
      <c r="A910" s="1" t="s">
        <v>585</v>
      </c>
      <c r="B910" s="58" t="s">
        <v>551</v>
      </c>
      <c r="C910" s="3" t="s">
        <v>19</v>
      </c>
      <c r="D910" s="27">
        <v>3</v>
      </c>
      <c r="E910" s="150"/>
      <c r="F910" s="55">
        <f t="shared" si="26"/>
        <v>0</v>
      </c>
      <c r="G910" s="103"/>
    </row>
    <row r="911" spans="1:7" s="106" customFormat="1" ht="14.25">
      <c r="A911" s="1"/>
      <c r="B911" s="58"/>
      <c r="C911" s="3"/>
      <c r="D911" s="27"/>
      <c r="E911" s="150"/>
      <c r="F911" s="55">
        <f t="shared" si="26"/>
        <v>0</v>
      </c>
      <c r="G911" s="103"/>
    </row>
    <row r="912" spans="1:7" s="106" customFormat="1" ht="14.25">
      <c r="A912" s="1" t="s">
        <v>586</v>
      </c>
      <c r="B912" s="58" t="s">
        <v>561</v>
      </c>
      <c r="C912" s="3" t="s">
        <v>19</v>
      </c>
      <c r="D912" s="27">
        <v>1</v>
      </c>
      <c r="E912" s="150"/>
      <c r="F912" s="55">
        <f t="shared" si="26"/>
        <v>0</v>
      </c>
      <c r="G912" s="103"/>
    </row>
    <row r="913" spans="1:7" s="106" customFormat="1" ht="14.25">
      <c r="A913" s="1"/>
      <c r="B913" s="58"/>
      <c r="C913" s="3"/>
      <c r="D913" s="27"/>
      <c r="E913" s="150"/>
      <c r="F913" s="55">
        <f t="shared" si="26"/>
        <v>0</v>
      </c>
      <c r="G913" s="103"/>
    </row>
    <row r="914" spans="1:7" s="106" customFormat="1" ht="14.25">
      <c r="A914" s="1" t="s">
        <v>587</v>
      </c>
      <c r="B914" s="58" t="s">
        <v>552</v>
      </c>
      <c r="C914" s="3" t="s">
        <v>19</v>
      </c>
      <c r="D914" s="27">
        <v>1</v>
      </c>
      <c r="E914" s="150"/>
      <c r="F914" s="55">
        <f t="shared" si="26"/>
        <v>0</v>
      </c>
      <c r="G914" s="103"/>
    </row>
    <row r="915" spans="1:7" s="106" customFormat="1" ht="14.25">
      <c r="A915" s="1"/>
      <c r="B915" s="58"/>
      <c r="C915" s="3"/>
      <c r="D915" s="27"/>
      <c r="E915" s="150"/>
      <c r="F915" s="55">
        <f t="shared" ref="F915:F918" si="27">D915*E915</f>
        <v>0</v>
      </c>
      <c r="G915" s="103"/>
    </row>
    <row r="916" spans="1:7" s="106" customFormat="1" ht="25.5">
      <c r="A916" s="1" t="s">
        <v>588</v>
      </c>
      <c r="B916" s="58" t="s">
        <v>553</v>
      </c>
      <c r="C916" s="3" t="s">
        <v>19</v>
      </c>
      <c r="D916" s="27">
        <v>1</v>
      </c>
      <c r="E916" s="150"/>
      <c r="F916" s="55">
        <f t="shared" si="27"/>
        <v>0</v>
      </c>
      <c r="G916" s="103"/>
    </row>
    <row r="917" spans="1:7" s="106" customFormat="1" ht="14.25">
      <c r="A917" s="1"/>
      <c r="B917" s="58"/>
      <c r="C917" s="3"/>
      <c r="D917" s="27"/>
      <c r="E917" s="150"/>
      <c r="F917" s="55">
        <f t="shared" si="27"/>
        <v>0</v>
      </c>
      <c r="G917" s="103"/>
    </row>
    <row r="918" spans="1:7" s="106" customFormat="1" ht="25.5">
      <c r="A918" s="1" t="s">
        <v>589</v>
      </c>
      <c r="B918" s="58" t="s">
        <v>521</v>
      </c>
      <c r="C918" s="3" t="s">
        <v>41</v>
      </c>
      <c r="D918" s="27">
        <v>1</v>
      </c>
      <c r="E918" s="150"/>
      <c r="F918" s="55">
        <f t="shared" si="27"/>
        <v>0</v>
      </c>
      <c r="G918" s="103"/>
    </row>
    <row r="919" spans="1:7" s="106" customFormat="1" ht="14.25">
      <c r="A919" s="116"/>
      <c r="B919" s="105"/>
      <c r="C919" s="85"/>
      <c r="D919" s="117"/>
      <c r="E919" s="118"/>
      <c r="F919" s="118"/>
      <c r="G919" s="103"/>
    </row>
    <row r="920" spans="1:7" s="106" customFormat="1" ht="14.25">
      <c r="A920" s="107"/>
      <c r="B920" s="108" t="s">
        <v>590</v>
      </c>
      <c r="C920" s="109"/>
      <c r="D920" s="110"/>
      <c r="E920" s="110"/>
      <c r="F920" s="111">
        <f>SUM(F850:F918)</f>
        <v>0</v>
      </c>
      <c r="G920" s="103"/>
    </row>
    <row r="921" spans="1:7" s="106" customFormat="1" ht="14.25">
      <c r="A921" s="102"/>
      <c r="B921" s="105"/>
      <c r="C921" s="85"/>
      <c r="D921" s="119"/>
      <c r="E921" s="104"/>
      <c r="F921" s="104"/>
      <c r="G921" s="103"/>
    </row>
    <row r="922" spans="1:7" s="106" customFormat="1" ht="14.25">
      <c r="A922" s="102"/>
      <c r="B922" s="105"/>
      <c r="C922" s="85"/>
      <c r="D922" s="104"/>
      <c r="E922" s="104"/>
      <c r="F922" s="104"/>
      <c r="G922" s="103"/>
    </row>
    <row r="923" spans="1:7" s="106" customFormat="1" ht="14.25">
      <c r="A923" s="1"/>
      <c r="B923" s="56" t="s">
        <v>476</v>
      </c>
      <c r="C923" s="16"/>
      <c r="D923" s="57"/>
      <c r="E923" s="57"/>
      <c r="F923" s="57"/>
      <c r="G923" s="103"/>
    </row>
    <row r="924" spans="1:7" s="106" customFormat="1" ht="14.25">
      <c r="A924" s="1"/>
      <c r="B924" s="58"/>
      <c r="C924" s="3"/>
      <c r="D924" s="27"/>
      <c r="E924" s="27"/>
      <c r="F924" s="55"/>
      <c r="G924" s="103"/>
    </row>
    <row r="925" spans="1:7" s="106" customFormat="1" ht="14.25">
      <c r="A925" s="1" t="s">
        <v>10</v>
      </c>
      <c r="B925" s="58" t="s">
        <v>554</v>
      </c>
      <c r="C925" s="3"/>
      <c r="D925" s="27"/>
      <c r="E925" s="27"/>
      <c r="F925" s="55">
        <f>D925*E925</f>
        <v>0</v>
      </c>
      <c r="G925" s="103"/>
    </row>
    <row r="926" spans="1:7" s="106" customFormat="1" ht="76.5">
      <c r="A926" s="1"/>
      <c r="B926" s="58" t="s">
        <v>592</v>
      </c>
      <c r="C926" s="3" t="s">
        <v>41</v>
      </c>
      <c r="D926" s="27">
        <v>4</v>
      </c>
      <c r="E926" s="150"/>
      <c r="F926" s="55">
        <f t="shared" ref="F926:F939" si="28">D926*E926</f>
        <v>0</v>
      </c>
      <c r="G926" s="103"/>
    </row>
    <row r="927" spans="1:7" s="106" customFormat="1" ht="14.25">
      <c r="A927" s="1"/>
      <c r="B927" s="58"/>
      <c r="C927" s="3"/>
      <c r="D927" s="27"/>
      <c r="E927" s="150"/>
      <c r="F927" s="55">
        <f t="shared" si="28"/>
        <v>0</v>
      </c>
      <c r="G927" s="103"/>
    </row>
    <row r="928" spans="1:7" s="106" customFormat="1" ht="14.25">
      <c r="A928" s="1" t="s">
        <v>11</v>
      </c>
      <c r="B928" s="58" t="s">
        <v>555</v>
      </c>
      <c r="C928" s="3"/>
      <c r="D928" s="27"/>
      <c r="E928" s="150"/>
      <c r="F928" s="55">
        <f t="shared" si="28"/>
        <v>0</v>
      </c>
      <c r="G928" s="103"/>
    </row>
    <row r="929" spans="1:7" s="106" customFormat="1" ht="63.75">
      <c r="A929" s="1"/>
      <c r="B929" s="58" t="s">
        <v>593</v>
      </c>
      <c r="C929" s="3" t="s">
        <v>41</v>
      </c>
      <c r="D929" s="27">
        <v>3</v>
      </c>
      <c r="E929" s="150"/>
      <c r="F929" s="55">
        <f t="shared" si="28"/>
        <v>0</v>
      </c>
      <c r="G929" s="103"/>
    </row>
    <row r="930" spans="1:7" s="106" customFormat="1" ht="14.25">
      <c r="A930" s="1"/>
      <c r="B930" s="58"/>
      <c r="C930" s="3"/>
      <c r="D930" s="27"/>
      <c r="E930" s="150"/>
      <c r="F930" s="55">
        <f t="shared" si="28"/>
        <v>0</v>
      </c>
      <c r="G930" s="103"/>
    </row>
    <row r="931" spans="1:7" s="106" customFormat="1" ht="14.25">
      <c r="A931" s="1" t="s">
        <v>22</v>
      </c>
      <c r="B931" s="58" t="s">
        <v>556</v>
      </c>
      <c r="C931" s="3"/>
      <c r="D931" s="27"/>
      <c r="E931" s="150"/>
      <c r="F931" s="55">
        <f t="shared" si="28"/>
        <v>0</v>
      </c>
      <c r="G931" s="103"/>
    </row>
    <row r="932" spans="1:7" s="106" customFormat="1" ht="14.25">
      <c r="A932" s="1"/>
      <c r="B932" s="58" t="s">
        <v>557</v>
      </c>
      <c r="C932" s="3" t="s">
        <v>19</v>
      </c>
      <c r="D932" s="27">
        <v>2</v>
      </c>
      <c r="E932" s="150"/>
      <c r="F932" s="55">
        <f t="shared" si="28"/>
        <v>0</v>
      </c>
      <c r="G932" s="103"/>
    </row>
    <row r="933" spans="1:7" s="106" customFormat="1" ht="14.25">
      <c r="A933" s="1"/>
      <c r="B933" s="58"/>
      <c r="C933" s="3"/>
      <c r="D933" s="27"/>
      <c r="E933" s="150"/>
      <c r="F933" s="55">
        <f t="shared" si="28"/>
        <v>0</v>
      </c>
      <c r="G933" s="103"/>
    </row>
    <row r="934" spans="1:7" s="106" customFormat="1" ht="25.5">
      <c r="A934" s="1" t="s">
        <v>23</v>
      </c>
      <c r="B934" s="58" t="s">
        <v>558</v>
      </c>
      <c r="C934" s="3"/>
      <c r="D934" s="27"/>
      <c r="E934" s="150"/>
      <c r="F934" s="55">
        <f t="shared" si="28"/>
        <v>0</v>
      </c>
      <c r="G934" s="103"/>
    </row>
    <row r="935" spans="1:7" s="106" customFormat="1" ht="14.25">
      <c r="A935" s="1"/>
      <c r="B935" s="58" t="s">
        <v>559</v>
      </c>
      <c r="C935" s="3" t="s">
        <v>271</v>
      </c>
      <c r="D935" s="27">
        <v>3</v>
      </c>
      <c r="E935" s="150"/>
      <c r="F935" s="55">
        <f t="shared" si="28"/>
        <v>0</v>
      </c>
      <c r="G935" s="103"/>
    </row>
    <row r="936" spans="1:7" s="106" customFormat="1" ht="14.25">
      <c r="A936" s="1"/>
      <c r="B936" s="58"/>
      <c r="C936" s="3"/>
      <c r="D936" s="27"/>
      <c r="E936" s="150"/>
      <c r="F936" s="55">
        <f t="shared" si="28"/>
        <v>0</v>
      </c>
      <c r="G936" s="103"/>
    </row>
    <row r="937" spans="1:7" s="106" customFormat="1" ht="14.25">
      <c r="A937" s="1" t="s">
        <v>24</v>
      </c>
      <c r="B937" s="58" t="s">
        <v>561</v>
      </c>
      <c r="C937" s="3" t="s">
        <v>19</v>
      </c>
      <c r="D937" s="27">
        <v>1</v>
      </c>
      <c r="E937" s="150"/>
      <c r="F937" s="55">
        <f t="shared" si="28"/>
        <v>0</v>
      </c>
      <c r="G937" s="103"/>
    </row>
    <row r="938" spans="1:7" s="106" customFormat="1" ht="14.25">
      <c r="A938" s="1"/>
      <c r="B938" s="58"/>
      <c r="C938" s="3"/>
      <c r="D938" s="27"/>
      <c r="E938" s="150"/>
      <c r="F938" s="55">
        <f t="shared" si="28"/>
        <v>0</v>
      </c>
      <c r="G938" s="103"/>
    </row>
    <row r="939" spans="1:7" s="106" customFormat="1" ht="38.25">
      <c r="A939" s="1" t="s">
        <v>28</v>
      </c>
      <c r="B939" s="58" t="s">
        <v>560</v>
      </c>
      <c r="C939" s="3" t="s">
        <v>41</v>
      </c>
      <c r="D939" s="27">
        <v>1</v>
      </c>
      <c r="E939" s="150"/>
      <c r="F939" s="55">
        <f t="shared" si="28"/>
        <v>0</v>
      </c>
      <c r="G939" s="103"/>
    </row>
    <row r="940" spans="1:7" s="106" customFormat="1" ht="14.25">
      <c r="A940" s="1"/>
      <c r="B940" s="58"/>
      <c r="C940" s="3"/>
      <c r="D940" s="27"/>
      <c r="E940" s="27"/>
      <c r="F940" s="55"/>
      <c r="G940" s="103"/>
    </row>
    <row r="941" spans="1:7" s="106" customFormat="1" ht="14.25">
      <c r="A941" s="107"/>
      <c r="B941" s="108" t="s">
        <v>591</v>
      </c>
      <c r="C941" s="109"/>
      <c r="D941" s="110"/>
      <c r="E941" s="110"/>
      <c r="F941" s="111">
        <f>SUM(F925:F939)</f>
        <v>0</v>
      </c>
      <c r="G941" s="103"/>
    </row>
    <row r="942" spans="1:7" s="106" customFormat="1" ht="14.25">
      <c r="A942" s="102"/>
      <c r="B942" s="105"/>
      <c r="C942" s="85"/>
      <c r="D942" s="104"/>
      <c r="E942" s="104"/>
      <c r="F942" s="104"/>
      <c r="G942" s="103"/>
    </row>
    <row r="943" spans="1:7" s="106" customFormat="1" ht="14.25">
      <c r="A943" s="102"/>
      <c r="B943" s="105"/>
      <c r="C943" s="85"/>
      <c r="D943" s="104"/>
      <c r="E943" s="104"/>
      <c r="F943" s="104"/>
      <c r="G943" s="103"/>
    </row>
    <row r="944" spans="1:7" s="106" customFormat="1" ht="15" thickBot="1">
      <c r="A944" s="102"/>
      <c r="B944" s="105"/>
      <c r="C944" s="85"/>
      <c r="D944" s="104"/>
      <c r="E944" s="104"/>
      <c r="F944" s="104"/>
      <c r="G944" s="103"/>
    </row>
    <row r="945" spans="1:8" ht="16.5" thickBot="1">
      <c r="B945" s="34" t="s">
        <v>594</v>
      </c>
      <c r="C945" s="35"/>
      <c r="D945" s="36"/>
      <c r="E945" s="36"/>
      <c r="F945" s="37"/>
    </row>
    <row r="946" spans="1:8">
      <c r="B946" s="54"/>
      <c r="C946" s="43"/>
      <c r="D946" s="55"/>
      <c r="E946" s="55"/>
      <c r="F946" s="55"/>
    </row>
    <row r="947" spans="1:8" ht="25.5">
      <c r="A947" s="1" t="s">
        <v>595</v>
      </c>
      <c r="B947" s="26" t="s">
        <v>598</v>
      </c>
      <c r="C947" s="76" t="s">
        <v>41</v>
      </c>
      <c r="D947" s="77">
        <v>1</v>
      </c>
      <c r="E947" s="158"/>
      <c r="F947" s="77">
        <f t="shared" ref="F947:F955" si="29">D947*E947</f>
        <v>0</v>
      </c>
      <c r="G947" s="120"/>
    </row>
    <row r="948" spans="1:8">
      <c r="B948" s="26"/>
      <c r="C948" s="76"/>
      <c r="D948" s="77"/>
      <c r="E948" s="158"/>
      <c r="F948" s="77">
        <f t="shared" si="29"/>
        <v>0</v>
      </c>
      <c r="G948" s="120"/>
    </row>
    <row r="949" spans="1:8" ht="51">
      <c r="A949" s="1" t="s">
        <v>596</v>
      </c>
      <c r="B949" s="121" t="s">
        <v>602</v>
      </c>
      <c r="C949" s="3" t="s">
        <v>41</v>
      </c>
      <c r="D949" s="122">
        <v>1</v>
      </c>
      <c r="E949" s="150"/>
      <c r="F949" s="77">
        <f t="shared" si="29"/>
        <v>0</v>
      </c>
      <c r="G949" s="120"/>
    </row>
    <row r="950" spans="1:8">
      <c r="B950" s="121"/>
      <c r="D950" s="122"/>
      <c r="E950" s="27"/>
      <c r="F950" s="77">
        <f t="shared" si="29"/>
        <v>0</v>
      </c>
      <c r="G950" s="120"/>
    </row>
    <row r="951" spans="1:8" ht="25.5">
      <c r="A951" s="1" t="s">
        <v>597</v>
      </c>
      <c r="B951" s="26" t="s">
        <v>603</v>
      </c>
      <c r="C951" s="76" t="s">
        <v>299</v>
      </c>
      <c r="D951" s="123">
        <v>1.4999999999999999E-2</v>
      </c>
      <c r="E951" s="27">
        <f>F67+F170+F240+F448+F748</f>
        <v>0</v>
      </c>
      <c r="F951" s="77">
        <f t="shared" si="29"/>
        <v>0</v>
      </c>
      <c r="G951" s="120"/>
    </row>
    <row r="952" spans="1:8">
      <c r="B952" s="26"/>
      <c r="C952" s="76"/>
      <c r="D952" s="123"/>
      <c r="E952" s="77"/>
      <c r="F952" s="77">
        <f t="shared" si="29"/>
        <v>0</v>
      </c>
      <c r="G952" s="120"/>
    </row>
    <row r="953" spans="1:8" ht="51">
      <c r="A953" s="1" t="s">
        <v>599</v>
      </c>
      <c r="B953" s="26" t="s">
        <v>604</v>
      </c>
      <c r="C953" s="76" t="s">
        <v>299</v>
      </c>
      <c r="D953" s="123">
        <v>2.5000000000000001E-2</v>
      </c>
      <c r="E953" s="77">
        <f>E951</f>
        <v>0</v>
      </c>
      <c r="F953" s="77">
        <f t="shared" si="29"/>
        <v>0</v>
      </c>
      <c r="G953" s="120"/>
    </row>
    <row r="954" spans="1:8">
      <c r="B954" s="26"/>
      <c r="D954" s="124"/>
      <c r="E954" s="27"/>
      <c r="F954" s="77">
        <f t="shared" si="29"/>
        <v>0</v>
      </c>
      <c r="G954" s="120"/>
    </row>
    <row r="955" spans="1:8" ht="38.25">
      <c r="A955" s="1" t="s">
        <v>600</v>
      </c>
      <c r="B955" s="26" t="s">
        <v>623</v>
      </c>
      <c r="C955" s="125" t="s">
        <v>299</v>
      </c>
      <c r="D955" s="123">
        <v>7.0000000000000007E-2</v>
      </c>
      <c r="E955" s="77">
        <f>E951</f>
        <v>0</v>
      </c>
      <c r="F955" s="77">
        <f t="shared" si="29"/>
        <v>0</v>
      </c>
      <c r="G955" s="120"/>
    </row>
    <row r="956" spans="1:8">
      <c r="B956" s="58"/>
      <c r="C956" s="76"/>
      <c r="D956" s="77"/>
      <c r="E956" s="77"/>
      <c r="F956" s="77"/>
      <c r="G956" s="120"/>
    </row>
    <row r="957" spans="1:8">
      <c r="B957" s="78" t="s">
        <v>601</v>
      </c>
      <c r="C957" s="70"/>
      <c r="D957" s="71"/>
      <c r="E957" s="71"/>
      <c r="F957" s="72">
        <f>SUM(F947:F955)</f>
        <v>0</v>
      </c>
      <c r="G957" s="120"/>
    </row>
    <row r="958" spans="1:8">
      <c r="B958" s="54"/>
      <c r="C958" s="43"/>
      <c r="D958" s="55"/>
      <c r="E958" s="55"/>
      <c r="F958" s="55"/>
    </row>
    <row r="959" spans="1:8">
      <c r="A959" s="80"/>
      <c r="B959" s="58"/>
      <c r="C959" s="86"/>
      <c r="D959" s="27"/>
      <c r="E959" s="27"/>
      <c r="F959" s="55"/>
    </row>
    <row r="960" spans="1:8">
      <c r="A960" s="80"/>
      <c r="B960" s="58"/>
      <c r="D960" s="27"/>
      <c r="E960" s="27"/>
      <c r="F960" s="55"/>
      <c r="H960" s="27"/>
    </row>
    <row r="961" spans="2:9">
      <c r="B961" s="58"/>
      <c r="D961" s="27"/>
      <c r="E961" s="27"/>
      <c r="F961" s="55"/>
      <c r="H961" s="27"/>
    </row>
    <row r="962" spans="2:9">
      <c r="B962" s="58"/>
      <c r="D962" s="27"/>
      <c r="E962" s="27"/>
      <c r="F962" s="55"/>
      <c r="H962" s="27"/>
    </row>
    <row r="963" spans="2:9">
      <c r="B963" s="58"/>
      <c r="D963" s="27"/>
      <c r="E963" s="27"/>
      <c r="F963" s="55"/>
      <c r="H963" s="27"/>
    </row>
    <row r="964" spans="2:9">
      <c r="B964" s="58"/>
      <c r="D964" s="27"/>
      <c r="E964" s="27"/>
      <c r="F964" s="55"/>
      <c r="H964" s="27"/>
    </row>
    <row r="965" spans="2:9">
      <c r="B965" s="58"/>
      <c r="D965" s="27"/>
      <c r="E965" s="27"/>
      <c r="F965" s="55"/>
      <c r="H965" s="27"/>
    </row>
    <row r="966" spans="2:9">
      <c r="B966" s="58"/>
      <c r="D966" s="27"/>
      <c r="E966" s="27"/>
      <c r="F966" s="55"/>
      <c r="H966" s="27"/>
    </row>
    <row r="967" spans="2:9">
      <c r="B967" s="58"/>
      <c r="D967" s="27"/>
      <c r="E967" s="27"/>
      <c r="F967" s="55"/>
      <c r="H967" s="27"/>
    </row>
    <row r="968" spans="2:9">
      <c r="B968" s="58"/>
      <c r="D968" s="27"/>
      <c r="E968" s="27"/>
      <c r="F968" s="55"/>
      <c r="H968" s="27"/>
    </row>
    <row r="969" spans="2:9">
      <c r="B969" s="58"/>
      <c r="D969" s="27"/>
      <c r="E969" s="27"/>
      <c r="F969" s="55"/>
      <c r="H969" s="27"/>
    </row>
    <row r="970" spans="2:9">
      <c r="B970" s="58"/>
      <c r="D970" s="27"/>
      <c r="E970" s="27"/>
      <c r="F970" s="55"/>
      <c r="H970" s="27"/>
    </row>
    <row r="971" spans="2:9">
      <c r="B971" s="58"/>
      <c r="D971" s="27"/>
      <c r="E971" s="27"/>
      <c r="F971" s="55"/>
      <c r="H971" s="27"/>
    </row>
    <row r="972" spans="2:9">
      <c r="B972" s="58"/>
      <c r="D972" s="27"/>
      <c r="E972" s="27"/>
      <c r="F972" s="55"/>
      <c r="I972" s="4"/>
    </row>
    <row r="973" spans="2:9">
      <c r="B973" s="58"/>
      <c r="D973" s="27"/>
      <c r="E973" s="27"/>
      <c r="F973" s="55"/>
    </row>
    <row r="974" spans="2:9">
      <c r="B974" s="58"/>
      <c r="D974" s="27"/>
      <c r="E974" s="27"/>
      <c r="F974" s="55"/>
    </row>
    <row r="975" spans="2:9">
      <c r="B975" s="58"/>
      <c r="D975" s="27"/>
      <c r="E975" s="27"/>
      <c r="F975" s="55"/>
    </row>
    <row r="976" spans="2:9">
      <c r="B976" s="58"/>
      <c r="D976" s="27"/>
      <c r="E976" s="27"/>
      <c r="F976" s="55"/>
    </row>
    <row r="977" spans="1:7">
      <c r="B977" s="58"/>
      <c r="D977" s="27"/>
      <c r="E977" s="27"/>
      <c r="F977" s="55"/>
    </row>
    <row r="978" spans="1:7">
      <c r="B978" s="58"/>
      <c r="D978" s="27"/>
      <c r="E978" s="27"/>
      <c r="F978" s="55"/>
    </row>
    <row r="979" spans="1:7">
      <c r="B979" s="58"/>
      <c r="D979" s="27"/>
      <c r="E979" s="27"/>
      <c r="F979" s="55"/>
    </row>
    <row r="980" spans="1:7">
      <c r="B980" s="58"/>
      <c r="D980" s="27"/>
      <c r="E980" s="27"/>
      <c r="F980" s="55"/>
    </row>
    <row r="981" spans="1:7">
      <c r="B981" s="58"/>
      <c r="D981" s="27"/>
      <c r="E981" s="27"/>
      <c r="F981" s="55"/>
    </row>
    <row r="982" spans="1:7">
      <c r="B982" s="58"/>
      <c r="D982" s="27"/>
      <c r="E982" s="27"/>
      <c r="F982" s="55"/>
    </row>
    <row r="983" spans="1:7">
      <c r="A983" s="80"/>
      <c r="B983" s="81"/>
      <c r="C983" s="76"/>
      <c r="D983" s="77"/>
      <c r="E983" s="77"/>
      <c r="F983" s="55"/>
    </row>
    <row r="984" spans="1:7">
      <c r="B984" s="58"/>
      <c r="D984" s="27"/>
      <c r="E984" s="27"/>
      <c r="F984" s="55"/>
    </row>
    <row r="985" spans="1:7">
      <c r="B985" s="58"/>
      <c r="D985" s="27"/>
      <c r="E985" s="27"/>
      <c r="F985" s="55"/>
    </row>
    <row r="986" spans="1:7">
      <c r="B986" s="58"/>
      <c r="D986" s="27"/>
      <c r="E986" s="27"/>
      <c r="F986" s="55"/>
    </row>
    <row r="987" spans="1:7">
      <c r="B987" s="58"/>
      <c r="D987" s="27"/>
      <c r="E987" s="27"/>
      <c r="F987" s="55"/>
    </row>
    <row r="988" spans="1:7">
      <c r="B988" s="58"/>
      <c r="D988" s="27"/>
      <c r="E988" s="27"/>
      <c r="F988" s="55"/>
    </row>
    <row r="989" spans="1:7">
      <c r="B989" s="26"/>
      <c r="D989" s="27"/>
      <c r="E989" s="59"/>
      <c r="F989" s="55"/>
      <c r="G989" s="64"/>
    </row>
    <row r="990" spans="1:7">
      <c r="A990" s="80"/>
      <c r="B990" s="9"/>
      <c r="C990" s="43"/>
      <c r="D990" s="55"/>
      <c r="E990" s="55"/>
      <c r="F990" s="55"/>
    </row>
    <row r="991" spans="1:7">
      <c r="A991" s="80"/>
      <c r="B991" s="9"/>
      <c r="C991" s="43"/>
      <c r="D991" s="55"/>
      <c r="E991" s="55"/>
      <c r="F991" s="55"/>
    </row>
    <row r="992" spans="1:7">
      <c r="A992" s="80"/>
      <c r="B992" s="9"/>
      <c r="C992" s="43"/>
      <c r="D992" s="55"/>
      <c r="E992" s="55"/>
      <c r="F992" s="55"/>
    </row>
    <row r="993" spans="1:9">
      <c r="A993" s="80"/>
      <c r="B993" s="63"/>
      <c r="C993" s="43"/>
      <c r="D993" s="55"/>
      <c r="E993" s="55"/>
      <c r="F993" s="55"/>
    </row>
    <row r="994" spans="1:9">
      <c r="A994" s="80"/>
      <c r="B994" s="58"/>
      <c r="C994" s="86"/>
      <c r="D994" s="27"/>
      <c r="E994" s="27"/>
      <c r="F994" s="55"/>
    </row>
    <row r="995" spans="1:9">
      <c r="A995" s="80"/>
      <c r="B995" s="58"/>
      <c r="D995" s="27"/>
      <c r="E995" s="27"/>
      <c r="F995" s="55"/>
      <c r="H995" s="27"/>
    </row>
    <row r="996" spans="1:9">
      <c r="B996" s="58"/>
      <c r="D996" s="27"/>
      <c r="E996" s="27"/>
      <c r="F996" s="55"/>
      <c r="H996" s="27"/>
    </row>
    <row r="997" spans="1:9">
      <c r="B997" s="58"/>
      <c r="D997" s="27"/>
      <c r="E997" s="27"/>
      <c r="F997" s="55"/>
      <c r="H997" s="27"/>
    </row>
    <row r="998" spans="1:9">
      <c r="B998" s="58"/>
      <c r="D998" s="27"/>
      <c r="E998" s="27"/>
      <c r="F998" s="55"/>
      <c r="H998" s="27"/>
    </row>
    <row r="999" spans="1:9">
      <c r="B999" s="58"/>
      <c r="D999" s="27"/>
      <c r="E999" s="27"/>
      <c r="F999" s="55"/>
      <c r="H999" s="27"/>
    </row>
    <row r="1000" spans="1:9">
      <c r="B1000" s="58"/>
      <c r="D1000" s="27"/>
      <c r="E1000" s="27"/>
      <c r="F1000" s="55"/>
      <c r="H1000" s="27"/>
    </row>
    <row r="1001" spans="1:9">
      <c r="B1001" s="58"/>
      <c r="D1001" s="27"/>
      <c r="E1001" s="27"/>
      <c r="F1001" s="55"/>
      <c r="H1001" s="27"/>
    </row>
    <row r="1002" spans="1:9">
      <c r="B1002" s="58"/>
      <c r="D1002" s="27"/>
      <c r="E1002" s="27"/>
      <c r="F1002" s="55"/>
      <c r="H1002" s="27"/>
    </row>
    <row r="1003" spans="1:9">
      <c r="B1003" s="58"/>
      <c r="D1003" s="27"/>
      <c r="E1003" s="27"/>
      <c r="F1003" s="55"/>
      <c r="H1003" s="27"/>
    </row>
    <row r="1004" spans="1:9">
      <c r="B1004" s="58"/>
      <c r="D1004" s="27"/>
      <c r="E1004" s="27"/>
      <c r="F1004" s="55"/>
      <c r="H1004" s="27"/>
    </row>
    <row r="1005" spans="1:9">
      <c r="B1005" s="58"/>
      <c r="D1005" s="27"/>
      <c r="E1005" s="27"/>
      <c r="F1005" s="55"/>
      <c r="H1005" s="27"/>
    </row>
    <row r="1006" spans="1:9">
      <c r="B1006" s="58"/>
      <c r="D1006" s="27"/>
      <c r="E1006" s="27"/>
      <c r="F1006" s="55"/>
      <c r="H1006" s="27"/>
    </row>
    <row r="1007" spans="1:9">
      <c r="B1007" s="58"/>
      <c r="D1007" s="27"/>
      <c r="E1007" s="27"/>
      <c r="F1007" s="55"/>
      <c r="I1007" s="4"/>
    </row>
    <row r="1008" spans="1:9">
      <c r="B1008" s="58"/>
      <c r="D1008" s="27"/>
      <c r="E1008" s="27"/>
      <c r="F1008" s="55"/>
    </row>
    <row r="1009" spans="1:7">
      <c r="B1009" s="58"/>
      <c r="D1009" s="27"/>
      <c r="E1009" s="27"/>
      <c r="F1009" s="55"/>
    </row>
    <row r="1010" spans="1:7">
      <c r="B1010" s="58"/>
      <c r="D1010" s="27"/>
      <c r="E1010" s="27"/>
      <c r="F1010" s="55"/>
    </row>
    <row r="1011" spans="1:7">
      <c r="B1011" s="58"/>
      <c r="D1011" s="27"/>
      <c r="E1011" s="27"/>
      <c r="F1011" s="55"/>
    </row>
    <row r="1012" spans="1:7">
      <c r="B1012" s="58"/>
      <c r="D1012" s="27"/>
      <c r="E1012" s="27"/>
      <c r="F1012" s="55"/>
    </row>
    <row r="1013" spans="1:7">
      <c r="B1013" s="58"/>
      <c r="D1013" s="27"/>
      <c r="E1013" s="27"/>
      <c r="F1013" s="55"/>
    </row>
    <row r="1014" spans="1:7">
      <c r="B1014" s="58"/>
      <c r="D1014" s="27"/>
      <c r="E1014" s="27"/>
      <c r="F1014" s="55"/>
    </row>
    <row r="1015" spans="1:7">
      <c r="B1015" s="58"/>
      <c r="D1015" s="27"/>
      <c r="E1015" s="27"/>
      <c r="F1015" s="55"/>
    </row>
    <row r="1016" spans="1:7">
      <c r="B1016" s="58"/>
      <c r="D1016" s="27"/>
      <c r="E1016" s="27"/>
      <c r="F1016" s="55"/>
    </row>
    <row r="1017" spans="1:7">
      <c r="B1017" s="58"/>
      <c r="D1017" s="27"/>
      <c r="E1017" s="27"/>
      <c r="F1017" s="55"/>
    </row>
    <row r="1018" spans="1:7">
      <c r="A1018" s="80"/>
      <c r="B1018" s="81"/>
      <c r="C1018" s="76"/>
      <c r="D1018" s="77"/>
      <c r="E1018" s="77"/>
      <c r="F1018" s="55"/>
    </row>
    <row r="1019" spans="1:7">
      <c r="B1019" s="58"/>
      <c r="D1019" s="27"/>
      <c r="E1019" s="27"/>
      <c r="F1019" s="55"/>
    </row>
    <row r="1020" spans="1:7">
      <c r="B1020" s="58"/>
      <c r="D1020" s="27"/>
      <c r="E1020" s="27"/>
      <c r="F1020" s="55"/>
    </row>
    <row r="1021" spans="1:7">
      <c r="B1021" s="58"/>
      <c r="D1021" s="27"/>
      <c r="E1021" s="27"/>
      <c r="F1021" s="55"/>
    </row>
    <row r="1022" spans="1:7">
      <c r="B1022" s="58"/>
      <c r="D1022" s="27"/>
      <c r="E1022" s="27"/>
      <c r="F1022" s="55"/>
    </row>
    <row r="1023" spans="1:7">
      <c r="B1023" s="58"/>
      <c r="D1023" s="27"/>
      <c r="E1023" s="27"/>
      <c r="F1023" s="55"/>
    </row>
    <row r="1024" spans="1:7">
      <c r="B1024" s="26"/>
      <c r="D1024" s="27"/>
      <c r="E1024" s="59"/>
      <c r="F1024" s="55"/>
      <c r="G1024" s="64"/>
    </row>
    <row r="1025" spans="1:8">
      <c r="A1025" s="80"/>
      <c r="B1025" s="9"/>
      <c r="C1025" s="43"/>
      <c r="D1025" s="55"/>
      <c r="E1025" s="55"/>
      <c r="F1025" s="55"/>
    </row>
    <row r="1026" spans="1:8">
      <c r="A1026" s="80"/>
      <c r="B1026" s="9"/>
      <c r="C1026" s="43"/>
      <c r="D1026" s="55"/>
      <c r="E1026" s="55"/>
      <c r="F1026" s="55"/>
    </row>
    <row r="1027" spans="1:8">
      <c r="A1027" s="80"/>
      <c r="B1027" s="9"/>
      <c r="C1027" s="43"/>
      <c r="D1027" s="55"/>
      <c r="E1027" s="55"/>
      <c r="F1027" s="55"/>
    </row>
    <row r="1028" spans="1:8">
      <c r="A1028" s="80"/>
      <c r="B1028" s="63"/>
      <c r="C1028" s="43"/>
      <c r="D1028" s="55"/>
      <c r="E1028" s="55"/>
      <c r="F1028" s="55"/>
    </row>
    <row r="1029" spans="1:8">
      <c r="A1029" s="80"/>
      <c r="B1029" s="58"/>
      <c r="C1029" s="86"/>
      <c r="D1029" s="27"/>
      <c r="E1029" s="27"/>
      <c r="F1029" s="55"/>
    </row>
    <row r="1030" spans="1:8">
      <c r="A1030" s="80"/>
      <c r="B1030" s="58"/>
      <c r="D1030" s="27"/>
      <c r="E1030" s="27"/>
      <c r="F1030" s="55"/>
      <c r="H1030" s="27"/>
    </row>
    <row r="1031" spans="1:8">
      <c r="B1031" s="58"/>
      <c r="D1031" s="27"/>
      <c r="E1031" s="27"/>
      <c r="F1031" s="55"/>
      <c r="H1031" s="27"/>
    </row>
    <row r="1032" spans="1:8">
      <c r="B1032" s="58"/>
      <c r="D1032" s="27"/>
      <c r="E1032" s="27"/>
      <c r="F1032" s="55"/>
      <c r="H1032" s="27"/>
    </row>
    <row r="1033" spans="1:8">
      <c r="B1033" s="58"/>
      <c r="D1033" s="27"/>
      <c r="E1033" s="27"/>
      <c r="F1033" s="55"/>
      <c r="H1033" s="27"/>
    </row>
    <row r="1034" spans="1:8">
      <c r="B1034" s="58"/>
      <c r="D1034" s="27"/>
      <c r="E1034" s="27"/>
      <c r="F1034" s="55"/>
      <c r="H1034" s="27"/>
    </row>
    <row r="1035" spans="1:8">
      <c r="B1035" s="58"/>
      <c r="D1035" s="27"/>
      <c r="E1035" s="27"/>
      <c r="F1035" s="55"/>
      <c r="H1035" s="27"/>
    </row>
    <row r="1036" spans="1:8">
      <c r="B1036" s="58"/>
      <c r="D1036" s="27"/>
      <c r="E1036" s="27"/>
      <c r="F1036" s="55"/>
      <c r="H1036" s="27"/>
    </row>
    <row r="1037" spans="1:8">
      <c r="B1037" s="58"/>
      <c r="D1037" s="27"/>
      <c r="E1037" s="27"/>
      <c r="F1037" s="55"/>
      <c r="H1037" s="27"/>
    </row>
    <row r="1038" spans="1:8">
      <c r="B1038" s="58"/>
      <c r="D1038" s="27"/>
      <c r="E1038" s="27"/>
      <c r="F1038" s="55"/>
      <c r="H1038" s="27"/>
    </row>
    <row r="1039" spans="1:8">
      <c r="B1039" s="58"/>
      <c r="D1039" s="27"/>
      <c r="E1039" s="27"/>
      <c r="F1039" s="55"/>
      <c r="H1039" s="27"/>
    </row>
    <row r="1040" spans="1:8">
      <c r="B1040" s="58"/>
      <c r="D1040" s="27"/>
      <c r="E1040" s="27"/>
      <c r="F1040" s="55"/>
      <c r="H1040" s="27"/>
    </row>
    <row r="1041" spans="1:9">
      <c r="B1041" s="58"/>
      <c r="D1041" s="27"/>
      <c r="E1041" s="27"/>
      <c r="F1041" s="55"/>
      <c r="H1041" s="27"/>
    </row>
    <row r="1042" spans="1:9">
      <c r="B1042" s="58"/>
      <c r="D1042" s="27"/>
      <c r="E1042" s="27"/>
      <c r="F1042" s="55"/>
      <c r="I1042" s="4"/>
    </row>
    <row r="1043" spans="1:9">
      <c r="B1043" s="58"/>
      <c r="D1043" s="27"/>
      <c r="E1043" s="27"/>
      <c r="F1043" s="55"/>
    </row>
    <row r="1044" spans="1:9">
      <c r="B1044" s="58"/>
      <c r="D1044" s="27"/>
      <c r="E1044" s="27"/>
      <c r="F1044" s="55"/>
    </row>
    <row r="1045" spans="1:9">
      <c r="B1045" s="58"/>
      <c r="D1045" s="27"/>
      <c r="E1045" s="27"/>
      <c r="F1045" s="55"/>
    </row>
    <row r="1046" spans="1:9">
      <c r="B1046" s="58"/>
      <c r="D1046" s="27"/>
      <c r="E1046" s="27"/>
      <c r="F1046" s="55"/>
    </row>
    <row r="1047" spans="1:9">
      <c r="B1047" s="58"/>
      <c r="D1047" s="27"/>
      <c r="E1047" s="27"/>
      <c r="F1047" s="55"/>
    </row>
    <row r="1048" spans="1:9">
      <c r="B1048" s="58"/>
      <c r="D1048" s="27"/>
      <c r="E1048" s="27"/>
      <c r="F1048" s="55"/>
    </row>
    <row r="1049" spans="1:9">
      <c r="B1049" s="58"/>
      <c r="D1049" s="27"/>
      <c r="E1049" s="27"/>
      <c r="F1049" s="55"/>
    </row>
    <row r="1050" spans="1:9">
      <c r="B1050" s="58"/>
      <c r="D1050" s="27"/>
      <c r="E1050" s="27"/>
      <c r="F1050" s="55"/>
    </row>
    <row r="1051" spans="1:9">
      <c r="B1051" s="58"/>
      <c r="D1051" s="27"/>
      <c r="E1051" s="27"/>
      <c r="F1051" s="55"/>
    </row>
    <row r="1052" spans="1:9">
      <c r="B1052" s="58"/>
      <c r="D1052" s="27"/>
      <c r="E1052" s="27"/>
      <c r="F1052" s="55"/>
    </row>
    <row r="1053" spans="1:9">
      <c r="A1053" s="80"/>
      <c r="B1053" s="81"/>
      <c r="C1053" s="76"/>
      <c r="D1053" s="77"/>
      <c r="E1053" s="77"/>
      <c r="F1053" s="55"/>
    </row>
    <row r="1054" spans="1:9">
      <c r="B1054" s="58"/>
      <c r="D1054" s="27"/>
      <c r="E1054" s="27"/>
      <c r="F1054" s="55"/>
    </row>
    <row r="1055" spans="1:9">
      <c r="B1055" s="58"/>
      <c r="D1055" s="27"/>
      <c r="E1055" s="27"/>
      <c r="F1055" s="55"/>
    </row>
    <row r="1056" spans="1:9">
      <c r="B1056" s="58"/>
      <c r="D1056" s="27"/>
      <c r="E1056" s="27"/>
      <c r="F1056" s="55"/>
    </row>
    <row r="1057" spans="1:8">
      <c r="B1057" s="58"/>
      <c r="D1057" s="27"/>
      <c r="E1057" s="27"/>
      <c r="F1057" s="55"/>
    </row>
    <row r="1058" spans="1:8">
      <c r="B1058" s="58"/>
      <c r="D1058" s="27"/>
      <c r="E1058" s="27"/>
      <c r="F1058" s="55"/>
    </row>
    <row r="1059" spans="1:8">
      <c r="B1059" s="26"/>
      <c r="D1059" s="27"/>
      <c r="E1059" s="59"/>
      <c r="F1059" s="55"/>
      <c r="G1059" s="64"/>
    </row>
    <row r="1060" spans="1:8">
      <c r="A1060" s="80"/>
      <c r="B1060" s="9"/>
      <c r="C1060" s="43"/>
      <c r="D1060" s="55"/>
      <c r="E1060" s="55"/>
      <c r="F1060" s="55"/>
    </row>
    <row r="1061" spans="1:8">
      <c r="A1061" s="80"/>
      <c r="B1061" s="9"/>
      <c r="C1061" s="43"/>
      <c r="D1061" s="55"/>
      <c r="E1061" s="55"/>
      <c r="F1061" s="55"/>
    </row>
    <row r="1062" spans="1:8">
      <c r="A1062" s="80"/>
      <c r="B1062" s="9"/>
      <c r="C1062" s="43"/>
      <c r="D1062" s="55"/>
      <c r="E1062" s="55"/>
      <c r="F1062" s="55"/>
    </row>
    <row r="1063" spans="1:8">
      <c r="A1063" s="80"/>
      <c r="B1063" s="63"/>
      <c r="C1063" s="43"/>
      <c r="D1063" s="55"/>
      <c r="E1063" s="55"/>
      <c r="F1063" s="55"/>
    </row>
    <row r="1064" spans="1:8">
      <c r="A1064" s="80"/>
      <c r="B1064" s="58"/>
      <c r="C1064" s="86"/>
      <c r="D1064" s="27"/>
      <c r="E1064" s="27"/>
      <c r="F1064" s="55"/>
    </row>
    <row r="1065" spans="1:8">
      <c r="A1065" s="80"/>
      <c r="B1065" s="58"/>
      <c r="D1065" s="27"/>
      <c r="E1065" s="27"/>
      <c r="F1065" s="55"/>
      <c r="H1065" s="27"/>
    </row>
    <row r="1066" spans="1:8">
      <c r="B1066" s="58"/>
      <c r="D1066" s="27"/>
      <c r="E1066" s="27"/>
      <c r="F1066" s="55"/>
      <c r="H1066" s="27"/>
    </row>
    <row r="1067" spans="1:8">
      <c r="B1067" s="58"/>
      <c r="D1067" s="27"/>
      <c r="E1067" s="27"/>
      <c r="F1067" s="55"/>
      <c r="H1067" s="27"/>
    </row>
    <row r="1068" spans="1:8">
      <c r="B1068" s="58"/>
      <c r="D1068" s="27"/>
      <c r="E1068" s="27"/>
      <c r="F1068" s="55"/>
      <c r="H1068" s="27"/>
    </row>
    <row r="1069" spans="1:8">
      <c r="B1069" s="58"/>
      <c r="D1069" s="27"/>
      <c r="E1069" s="27"/>
      <c r="F1069" s="55"/>
      <c r="H1069" s="27"/>
    </row>
    <row r="1070" spans="1:8">
      <c r="B1070" s="58"/>
      <c r="D1070" s="27"/>
      <c r="E1070" s="27"/>
      <c r="F1070" s="55"/>
      <c r="H1070" s="27"/>
    </row>
    <row r="1071" spans="1:8">
      <c r="B1071" s="58"/>
      <c r="D1071" s="27"/>
      <c r="E1071" s="27"/>
      <c r="F1071" s="55"/>
      <c r="H1071" s="27"/>
    </row>
    <row r="1072" spans="1:8">
      <c r="B1072" s="58"/>
      <c r="D1072" s="27"/>
      <c r="E1072" s="27"/>
      <c r="F1072" s="55"/>
      <c r="H1072" s="27"/>
    </row>
    <row r="1073" spans="1:9">
      <c r="B1073" s="58"/>
      <c r="D1073" s="27"/>
      <c r="E1073" s="27"/>
      <c r="F1073" s="55"/>
      <c r="H1073" s="27"/>
    </row>
    <row r="1074" spans="1:9">
      <c r="B1074" s="58"/>
      <c r="D1074" s="27"/>
      <c r="E1074" s="27"/>
      <c r="F1074" s="55"/>
      <c r="H1074" s="27"/>
    </row>
    <row r="1075" spans="1:9">
      <c r="B1075" s="58"/>
      <c r="D1075" s="27"/>
      <c r="E1075" s="27"/>
      <c r="F1075" s="55"/>
      <c r="H1075" s="27"/>
    </row>
    <row r="1076" spans="1:9">
      <c r="B1076" s="58"/>
      <c r="D1076" s="27"/>
      <c r="E1076" s="27"/>
      <c r="F1076" s="55"/>
      <c r="H1076" s="27"/>
    </row>
    <row r="1077" spans="1:9">
      <c r="B1077" s="58"/>
      <c r="D1077" s="27"/>
      <c r="E1077" s="27"/>
      <c r="F1077" s="55"/>
      <c r="I1077" s="4"/>
    </row>
    <row r="1078" spans="1:9">
      <c r="B1078" s="58"/>
      <c r="D1078" s="27"/>
      <c r="E1078" s="27"/>
      <c r="F1078" s="55"/>
    </row>
    <row r="1079" spans="1:9">
      <c r="B1079" s="58"/>
      <c r="D1079" s="27"/>
      <c r="E1079" s="27"/>
      <c r="F1079" s="55"/>
    </row>
    <row r="1080" spans="1:9">
      <c r="B1080" s="58"/>
      <c r="D1080" s="27"/>
      <c r="E1080" s="27"/>
      <c r="F1080" s="55"/>
    </row>
    <row r="1081" spans="1:9">
      <c r="B1081" s="58"/>
      <c r="D1081" s="27"/>
      <c r="E1081" s="27"/>
      <c r="F1081" s="55"/>
    </row>
    <row r="1082" spans="1:9">
      <c r="B1082" s="58"/>
      <c r="D1082" s="27"/>
      <c r="E1082" s="27"/>
      <c r="F1082" s="55"/>
    </row>
    <row r="1083" spans="1:9">
      <c r="B1083" s="58"/>
      <c r="D1083" s="27"/>
      <c r="E1083" s="27"/>
      <c r="F1083" s="55"/>
    </row>
    <row r="1084" spans="1:9">
      <c r="B1084" s="58"/>
      <c r="D1084" s="27"/>
      <c r="E1084" s="27"/>
      <c r="F1084" s="55"/>
    </row>
    <row r="1085" spans="1:9">
      <c r="B1085" s="58"/>
      <c r="D1085" s="27"/>
      <c r="E1085" s="27"/>
      <c r="F1085" s="55"/>
    </row>
    <row r="1086" spans="1:9">
      <c r="B1086" s="58"/>
      <c r="D1086" s="27"/>
      <c r="E1086" s="27"/>
      <c r="F1086" s="55"/>
    </row>
    <row r="1087" spans="1:9">
      <c r="B1087" s="58"/>
      <c r="D1087" s="27"/>
      <c r="E1087" s="27"/>
      <c r="F1087" s="55"/>
    </row>
    <row r="1088" spans="1:9">
      <c r="A1088" s="80"/>
      <c r="B1088" s="81"/>
      <c r="C1088" s="76"/>
      <c r="D1088" s="77"/>
      <c r="E1088" s="77"/>
      <c r="F1088" s="55"/>
    </row>
    <row r="1089" spans="1:8">
      <c r="B1089" s="58"/>
      <c r="D1089" s="27"/>
      <c r="E1089" s="27"/>
      <c r="F1089" s="55"/>
    </row>
    <row r="1090" spans="1:8">
      <c r="B1090" s="58"/>
      <c r="D1090" s="27"/>
      <c r="E1090" s="27"/>
      <c r="F1090" s="55"/>
    </row>
    <row r="1091" spans="1:8">
      <c r="B1091" s="58"/>
      <c r="D1091" s="27"/>
      <c r="E1091" s="27"/>
      <c r="F1091" s="55"/>
    </row>
    <row r="1092" spans="1:8">
      <c r="B1092" s="58"/>
      <c r="D1092" s="27"/>
      <c r="E1092" s="27"/>
      <c r="F1092" s="55"/>
    </row>
    <row r="1093" spans="1:8">
      <c r="B1093" s="58"/>
      <c r="D1093" s="27"/>
      <c r="E1093" s="27"/>
      <c r="F1093" s="55"/>
    </row>
    <row r="1094" spans="1:8">
      <c r="B1094" s="26"/>
      <c r="D1094" s="27"/>
      <c r="E1094" s="59"/>
      <c r="F1094" s="55"/>
      <c r="G1094" s="64"/>
    </row>
    <row r="1095" spans="1:8">
      <c r="A1095" s="80"/>
      <c r="B1095" s="9"/>
      <c r="C1095" s="43"/>
      <c r="D1095" s="55"/>
      <c r="E1095" s="55"/>
      <c r="F1095" s="55"/>
    </row>
    <row r="1096" spans="1:8">
      <c r="A1096" s="80"/>
      <c r="B1096" s="9"/>
      <c r="C1096" s="43"/>
      <c r="D1096" s="55"/>
      <c r="E1096" s="55"/>
      <c r="F1096" s="55"/>
    </row>
    <row r="1097" spans="1:8">
      <c r="A1097" s="80"/>
      <c r="B1097" s="9"/>
      <c r="C1097" s="43"/>
      <c r="D1097" s="55"/>
      <c r="E1097" s="55"/>
      <c r="F1097" s="55"/>
    </row>
    <row r="1098" spans="1:8">
      <c r="A1098" s="80"/>
      <c r="B1098" s="63"/>
      <c r="C1098" s="43"/>
      <c r="D1098" s="55"/>
      <c r="E1098" s="55"/>
      <c r="F1098" s="55"/>
    </row>
    <row r="1099" spans="1:8">
      <c r="A1099" s="80"/>
      <c r="B1099" s="58"/>
      <c r="C1099" s="86"/>
      <c r="D1099" s="27"/>
      <c r="E1099" s="27"/>
      <c r="F1099" s="55"/>
    </row>
    <row r="1100" spans="1:8">
      <c r="A1100" s="80"/>
      <c r="B1100" s="58"/>
      <c r="D1100" s="27"/>
      <c r="E1100" s="27"/>
      <c r="F1100" s="55"/>
      <c r="H1100" s="27"/>
    </row>
    <row r="1101" spans="1:8">
      <c r="B1101" s="58"/>
      <c r="D1101" s="27"/>
      <c r="E1101" s="27"/>
      <c r="F1101" s="55"/>
      <c r="H1101" s="27"/>
    </row>
    <row r="1102" spans="1:8">
      <c r="B1102" s="58"/>
      <c r="D1102" s="27"/>
      <c r="E1102" s="27"/>
      <c r="F1102" s="55"/>
      <c r="H1102" s="27"/>
    </row>
    <row r="1103" spans="1:8">
      <c r="B1103" s="58"/>
      <c r="D1103" s="27"/>
      <c r="E1103" s="27"/>
      <c r="F1103" s="55"/>
      <c r="H1103" s="27"/>
    </row>
    <row r="1104" spans="1:8">
      <c r="B1104" s="58"/>
      <c r="D1104" s="27"/>
      <c r="E1104" s="27"/>
      <c r="F1104" s="55"/>
      <c r="H1104" s="27"/>
    </row>
    <row r="1105" spans="2:9">
      <c r="B1105" s="58"/>
      <c r="D1105" s="27"/>
      <c r="E1105" s="27"/>
      <c r="F1105" s="55"/>
      <c r="H1105" s="27"/>
    </row>
    <row r="1106" spans="2:9">
      <c r="B1106" s="58"/>
      <c r="D1106" s="27"/>
      <c r="E1106" s="27"/>
      <c r="F1106" s="55"/>
      <c r="H1106" s="27"/>
    </row>
    <row r="1107" spans="2:9">
      <c r="B1107" s="58"/>
      <c r="D1107" s="27"/>
      <c r="E1107" s="27"/>
      <c r="F1107" s="55"/>
      <c r="H1107" s="27"/>
    </row>
    <row r="1108" spans="2:9">
      <c r="B1108" s="58"/>
      <c r="D1108" s="27"/>
      <c r="E1108" s="27"/>
      <c r="F1108" s="55"/>
      <c r="H1108" s="27"/>
    </row>
    <row r="1109" spans="2:9">
      <c r="B1109" s="58"/>
      <c r="D1109" s="27"/>
      <c r="E1109" s="27"/>
      <c r="F1109" s="55"/>
      <c r="H1109" s="27"/>
    </row>
    <row r="1110" spans="2:9">
      <c r="B1110" s="58"/>
      <c r="D1110" s="27"/>
      <c r="E1110" s="27"/>
      <c r="F1110" s="55"/>
      <c r="H1110" s="27"/>
    </row>
    <row r="1111" spans="2:9">
      <c r="B1111" s="58"/>
      <c r="D1111" s="27"/>
      <c r="E1111" s="27"/>
      <c r="F1111" s="55"/>
      <c r="H1111" s="27"/>
    </row>
    <row r="1112" spans="2:9">
      <c r="B1112" s="58"/>
      <c r="D1112" s="27"/>
      <c r="E1112" s="27"/>
      <c r="F1112" s="55"/>
      <c r="I1112" s="4"/>
    </row>
    <row r="1113" spans="2:9">
      <c r="B1113" s="58"/>
      <c r="D1113" s="27"/>
      <c r="E1113" s="27"/>
      <c r="F1113" s="55"/>
    </row>
    <row r="1114" spans="2:9">
      <c r="B1114" s="58"/>
      <c r="D1114" s="27"/>
      <c r="E1114" s="27"/>
      <c r="F1114" s="55"/>
    </row>
    <row r="1115" spans="2:9">
      <c r="B1115" s="58"/>
      <c r="D1115" s="27"/>
      <c r="E1115" s="27"/>
      <c r="F1115" s="55"/>
    </row>
    <row r="1116" spans="2:9">
      <c r="B1116" s="58"/>
      <c r="D1116" s="27"/>
      <c r="E1116" s="27"/>
      <c r="F1116" s="55"/>
    </row>
    <row r="1117" spans="2:9">
      <c r="B1117" s="58"/>
      <c r="D1117" s="27"/>
      <c r="E1117" s="27"/>
      <c r="F1117" s="55"/>
    </row>
    <row r="1118" spans="2:9">
      <c r="B1118" s="58"/>
      <c r="D1118" s="27"/>
      <c r="E1118" s="27"/>
      <c r="F1118" s="55"/>
    </row>
    <row r="1119" spans="2:9">
      <c r="B1119" s="58"/>
      <c r="D1119" s="27"/>
      <c r="E1119" s="27"/>
      <c r="F1119" s="55"/>
    </row>
    <row r="1120" spans="2:9">
      <c r="B1120" s="58"/>
      <c r="D1120" s="27"/>
      <c r="E1120" s="27"/>
      <c r="F1120" s="55"/>
    </row>
    <row r="1121" spans="1:8">
      <c r="B1121" s="58"/>
      <c r="D1121" s="27"/>
      <c r="E1121" s="27"/>
      <c r="F1121" s="55"/>
    </row>
    <row r="1122" spans="1:8">
      <c r="B1122" s="58"/>
      <c r="D1122" s="27"/>
      <c r="E1122" s="27"/>
      <c r="F1122" s="55"/>
    </row>
    <row r="1123" spans="1:8">
      <c r="A1123" s="80"/>
      <c r="B1123" s="81"/>
      <c r="C1123" s="76"/>
      <c r="D1123" s="77"/>
      <c r="E1123" s="77"/>
      <c r="F1123" s="55"/>
    </row>
    <row r="1124" spans="1:8">
      <c r="B1124" s="58"/>
      <c r="D1124" s="27"/>
      <c r="E1124" s="27"/>
      <c r="F1124" s="55"/>
    </row>
    <row r="1125" spans="1:8">
      <c r="B1125" s="58"/>
      <c r="D1125" s="27"/>
      <c r="E1125" s="27"/>
      <c r="F1125" s="55"/>
    </row>
    <row r="1126" spans="1:8">
      <c r="B1126" s="58"/>
      <c r="D1126" s="27"/>
      <c r="E1126" s="27"/>
      <c r="F1126" s="55"/>
    </row>
    <row r="1127" spans="1:8">
      <c r="B1127" s="58"/>
      <c r="D1127" s="27"/>
      <c r="E1127" s="27"/>
      <c r="F1127" s="55"/>
    </row>
    <row r="1128" spans="1:8">
      <c r="B1128" s="58"/>
      <c r="D1128" s="27"/>
      <c r="E1128" s="27"/>
      <c r="F1128" s="55"/>
    </row>
    <row r="1129" spans="1:8">
      <c r="B1129" s="26"/>
      <c r="D1129" s="27"/>
      <c r="E1129" s="59"/>
      <c r="F1129" s="55"/>
      <c r="G1129" s="64"/>
    </row>
    <row r="1130" spans="1:8">
      <c r="A1130" s="80"/>
      <c r="B1130" s="9"/>
      <c r="C1130" s="43"/>
      <c r="D1130" s="55"/>
      <c r="E1130" s="55"/>
      <c r="F1130" s="55"/>
    </row>
    <row r="1131" spans="1:8">
      <c r="A1131" s="80"/>
      <c r="B1131" s="9"/>
      <c r="C1131" s="43"/>
      <c r="D1131" s="55"/>
      <c r="E1131" s="55"/>
      <c r="F1131" s="55"/>
    </row>
    <row r="1132" spans="1:8">
      <c r="A1132" s="80"/>
      <c r="B1132" s="9"/>
      <c r="C1132" s="43"/>
      <c r="D1132" s="55"/>
      <c r="E1132" s="55"/>
      <c r="F1132" s="55"/>
    </row>
    <row r="1133" spans="1:8">
      <c r="A1133" s="80"/>
      <c r="B1133" s="63"/>
      <c r="C1133" s="43"/>
      <c r="D1133" s="55"/>
      <c r="E1133" s="55"/>
      <c r="F1133" s="55"/>
    </row>
    <row r="1134" spans="1:8">
      <c r="A1134" s="80"/>
      <c r="B1134" s="58"/>
      <c r="C1134" s="86"/>
      <c r="D1134" s="27"/>
      <c r="E1134" s="27"/>
      <c r="F1134" s="55"/>
    </row>
    <row r="1135" spans="1:8">
      <c r="A1135" s="80"/>
      <c r="B1135" s="58"/>
      <c r="D1135" s="27"/>
      <c r="E1135" s="27"/>
      <c r="F1135" s="55"/>
      <c r="H1135" s="27"/>
    </row>
    <row r="1136" spans="1:8">
      <c r="B1136" s="58"/>
      <c r="D1136" s="27"/>
      <c r="E1136" s="27"/>
      <c r="F1136" s="55"/>
      <c r="H1136" s="27"/>
    </row>
    <row r="1137" spans="2:9">
      <c r="B1137" s="58"/>
      <c r="D1137" s="27"/>
      <c r="E1137" s="27"/>
      <c r="F1137" s="55"/>
      <c r="H1137" s="27"/>
    </row>
    <row r="1138" spans="2:9">
      <c r="B1138" s="58"/>
      <c r="D1138" s="27"/>
      <c r="E1138" s="27"/>
      <c r="F1138" s="55"/>
      <c r="H1138" s="27"/>
    </row>
    <row r="1139" spans="2:9">
      <c r="B1139" s="58"/>
      <c r="D1139" s="27"/>
      <c r="E1139" s="27"/>
      <c r="F1139" s="55"/>
      <c r="H1139" s="27"/>
    </row>
    <row r="1140" spans="2:9">
      <c r="B1140" s="58"/>
      <c r="D1140" s="27"/>
      <c r="E1140" s="27"/>
      <c r="F1140" s="55"/>
      <c r="H1140" s="27"/>
    </row>
    <row r="1141" spans="2:9">
      <c r="B1141" s="58"/>
      <c r="D1141" s="27"/>
      <c r="E1141" s="27"/>
      <c r="F1141" s="55"/>
      <c r="H1141" s="27"/>
    </row>
    <row r="1142" spans="2:9">
      <c r="B1142" s="58"/>
      <c r="D1142" s="27"/>
      <c r="E1142" s="27"/>
      <c r="F1142" s="55"/>
      <c r="H1142" s="27"/>
    </row>
    <row r="1143" spans="2:9">
      <c r="B1143" s="58"/>
      <c r="D1143" s="27"/>
      <c r="E1143" s="27"/>
      <c r="F1143" s="55"/>
      <c r="H1143" s="27"/>
    </row>
    <row r="1144" spans="2:9">
      <c r="B1144" s="58"/>
      <c r="D1144" s="27"/>
      <c r="E1144" s="27"/>
      <c r="F1144" s="55"/>
      <c r="H1144" s="27"/>
    </row>
    <row r="1145" spans="2:9">
      <c r="B1145" s="58"/>
      <c r="D1145" s="27"/>
      <c r="E1145" s="27"/>
      <c r="F1145" s="55"/>
      <c r="H1145" s="27"/>
    </row>
    <row r="1146" spans="2:9">
      <c r="B1146" s="58"/>
      <c r="D1146" s="27"/>
      <c r="E1146" s="27"/>
      <c r="F1146" s="55"/>
      <c r="H1146" s="27"/>
    </row>
    <row r="1147" spans="2:9">
      <c r="B1147" s="58"/>
      <c r="D1147" s="27"/>
      <c r="E1147" s="27"/>
      <c r="F1147" s="55"/>
      <c r="I1147" s="4"/>
    </row>
    <row r="1148" spans="2:9">
      <c r="B1148" s="58"/>
      <c r="D1148" s="27"/>
      <c r="E1148" s="27"/>
      <c r="F1148" s="55"/>
    </row>
    <row r="1149" spans="2:9">
      <c r="B1149" s="58"/>
      <c r="D1149" s="27"/>
      <c r="E1149" s="27"/>
      <c r="F1149" s="55"/>
    </row>
    <row r="1150" spans="2:9">
      <c r="B1150" s="58"/>
      <c r="D1150" s="27"/>
      <c r="E1150" s="27"/>
      <c r="F1150" s="55"/>
    </row>
    <row r="1151" spans="2:9">
      <c r="B1151" s="58"/>
      <c r="D1151" s="27"/>
      <c r="E1151" s="27"/>
      <c r="F1151" s="55"/>
    </row>
    <row r="1152" spans="2:9">
      <c r="B1152" s="58"/>
      <c r="D1152" s="27"/>
      <c r="E1152" s="27"/>
      <c r="F1152" s="55"/>
    </row>
    <row r="1153" spans="1:7">
      <c r="B1153" s="58"/>
      <c r="D1153" s="27"/>
      <c r="E1153" s="27"/>
      <c r="F1153" s="55"/>
    </row>
    <row r="1154" spans="1:7">
      <c r="B1154" s="58"/>
      <c r="D1154" s="27"/>
      <c r="E1154" s="27"/>
      <c r="F1154" s="55"/>
    </row>
    <row r="1155" spans="1:7">
      <c r="B1155" s="58"/>
      <c r="D1155" s="27"/>
      <c r="E1155" s="27"/>
      <c r="F1155" s="55"/>
    </row>
    <row r="1156" spans="1:7">
      <c r="B1156" s="58"/>
      <c r="D1156" s="27"/>
      <c r="E1156" s="27"/>
      <c r="F1156" s="55"/>
    </row>
    <row r="1157" spans="1:7">
      <c r="B1157" s="58"/>
      <c r="D1157" s="27"/>
      <c r="E1157" s="27"/>
      <c r="F1157" s="55"/>
    </row>
    <row r="1158" spans="1:7">
      <c r="A1158" s="80"/>
      <c r="B1158" s="81"/>
      <c r="C1158" s="76"/>
      <c r="D1158" s="77"/>
      <c r="E1158" s="77"/>
      <c r="F1158" s="55"/>
    </row>
    <row r="1159" spans="1:7">
      <c r="B1159" s="58"/>
      <c r="D1159" s="27"/>
      <c r="E1159" s="27"/>
      <c r="F1159" s="55"/>
    </row>
    <row r="1160" spans="1:7">
      <c r="B1160" s="58"/>
      <c r="D1160" s="27"/>
      <c r="E1160" s="27"/>
      <c r="F1160" s="55"/>
    </row>
    <row r="1161" spans="1:7">
      <c r="B1161" s="58"/>
      <c r="D1161" s="27"/>
      <c r="E1161" s="27"/>
      <c r="F1161" s="55"/>
    </row>
    <row r="1162" spans="1:7">
      <c r="B1162" s="58"/>
      <c r="D1162" s="27"/>
      <c r="E1162" s="27"/>
      <c r="F1162" s="55"/>
    </row>
    <row r="1163" spans="1:7">
      <c r="B1163" s="58"/>
      <c r="D1163" s="27"/>
      <c r="E1163" s="27"/>
      <c r="F1163" s="55"/>
    </row>
    <row r="1164" spans="1:7">
      <c r="B1164" s="26"/>
      <c r="D1164" s="27"/>
      <c r="E1164" s="59"/>
      <c r="F1164" s="55"/>
      <c r="G1164" s="64"/>
    </row>
    <row r="1165" spans="1:7">
      <c r="A1165" s="80"/>
      <c r="B1165" s="9"/>
      <c r="C1165" s="43"/>
      <c r="D1165" s="55"/>
      <c r="E1165" s="55"/>
      <c r="F1165" s="55"/>
    </row>
    <row r="1166" spans="1:7">
      <c r="A1166" s="80"/>
      <c r="B1166" s="9"/>
      <c r="C1166" s="43"/>
      <c r="D1166" s="55"/>
      <c r="E1166" s="55"/>
      <c r="F1166" s="55"/>
    </row>
    <row r="1167" spans="1:7">
      <c r="A1167" s="80"/>
      <c r="B1167" s="9"/>
      <c r="C1167" s="43"/>
      <c r="D1167" s="55"/>
      <c r="E1167" s="55"/>
      <c r="F1167" s="55"/>
    </row>
    <row r="1168" spans="1:7">
      <c r="A1168" s="80"/>
      <c r="B1168" s="63"/>
      <c r="C1168" s="43"/>
      <c r="D1168" s="55"/>
      <c r="E1168" s="55"/>
      <c r="F1168" s="55"/>
    </row>
    <row r="1169" spans="1:9">
      <c r="A1169" s="80"/>
      <c r="B1169" s="58"/>
      <c r="C1169" s="86"/>
      <c r="D1169" s="27"/>
      <c r="E1169" s="27"/>
      <c r="F1169" s="55"/>
    </row>
    <row r="1170" spans="1:9">
      <c r="A1170" s="80"/>
      <c r="B1170" s="58"/>
      <c r="D1170" s="27"/>
      <c r="E1170" s="27"/>
      <c r="F1170" s="55"/>
      <c r="H1170" s="27"/>
    </row>
    <row r="1171" spans="1:9">
      <c r="B1171" s="58"/>
      <c r="D1171" s="27"/>
      <c r="E1171" s="27"/>
      <c r="F1171" s="55"/>
      <c r="H1171" s="27"/>
    </row>
    <row r="1172" spans="1:9">
      <c r="B1172" s="58"/>
      <c r="D1172" s="27"/>
      <c r="E1172" s="27"/>
      <c r="F1172" s="55"/>
      <c r="H1172" s="27"/>
    </row>
    <row r="1173" spans="1:9">
      <c r="B1173" s="58"/>
      <c r="D1173" s="27"/>
      <c r="E1173" s="27"/>
      <c r="F1173" s="55"/>
      <c r="H1173" s="27"/>
    </row>
    <row r="1174" spans="1:9">
      <c r="B1174" s="58"/>
      <c r="D1174" s="27"/>
      <c r="E1174" s="27"/>
      <c r="F1174" s="55"/>
      <c r="H1174" s="27"/>
    </row>
    <row r="1175" spans="1:9">
      <c r="B1175" s="58"/>
      <c r="D1175" s="27"/>
      <c r="E1175" s="27"/>
      <c r="F1175" s="55"/>
      <c r="H1175" s="27"/>
    </row>
    <row r="1176" spans="1:9">
      <c r="B1176" s="58"/>
      <c r="D1176" s="27"/>
      <c r="E1176" s="27"/>
      <c r="F1176" s="55"/>
      <c r="H1176" s="27"/>
    </row>
    <row r="1177" spans="1:9">
      <c r="B1177" s="58"/>
      <c r="D1177" s="27"/>
      <c r="E1177" s="27"/>
      <c r="F1177" s="55"/>
      <c r="H1177" s="27"/>
    </row>
    <row r="1178" spans="1:9">
      <c r="B1178" s="58"/>
      <c r="D1178" s="27"/>
      <c r="E1178" s="27"/>
      <c r="F1178" s="55"/>
      <c r="H1178" s="27"/>
    </row>
    <row r="1179" spans="1:9">
      <c r="B1179" s="58"/>
      <c r="D1179" s="27"/>
      <c r="E1179" s="27"/>
      <c r="F1179" s="55"/>
      <c r="H1179" s="27"/>
    </row>
    <row r="1180" spans="1:9">
      <c r="B1180" s="58"/>
      <c r="D1180" s="27"/>
      <c r="E1180" s="27"/>
      <c r="F1180" s="55"/>
      <c r="H1180" s="27"/>
    </row>
    <row r="1181" spans="1:9">
      <c r="B1181" s="58"/>
      <c r="D1181" s="27"/>
      <c r="E1181" s="27"/>
      <c r="F1181" s="55"/>
      <c r="H1181" s="27"/>
    </row>
    <row r="1182" spans="1:9">
      <c r="B1182" s="58"/>
      <c r="D1182" s="27"/>
      <c r="E1182" s="27"/>
      <c r="F1182" s="55"/>
      <c r="I1182" s="4"/>
    </row>
    <row r="1183" spans="1:9">
      <c r="B1183" s="58"/>
      <c r="D1183" s="27"/>
      <c r="E1183" s="27"/>
      <c r="F1183" s="55"/>
    </row>
    <row r="1184" spans="1:9">
      <c r="B1184" s="58"/>
      <c r="D1184" s="27"/>
      <c r="E1184" s="27"/>
      <c r="F1184" s="55"/>
    </row>
    <row r="1185" spans="1:7">
      <c r="B1185" s="58"/>
      <c r="D1185" s="27"/>
      <c r="E1185" s="27"/>
      <c r="F1185" s="55"/>
    </row>
    <row r="1186" spans="1:7">
      <c r="B1186" s="58"/>
      <c r="D1186" s="27"/>
      <c r="E1186" s="27"/>
      <c r="F1186" s="55"/>
    </row>
    <row r="1187" spans="1:7">
      <c r="B1187" s="58"/>
      <c r="D1187" s="27"/>
      <c r="E1187" s="27"/>
      <c r="F1187" s="55"/>
    </row>
    <row r="1188" spans="1:7">
      <c r="B1188" s="58"/>
      <c r="D1188" s="27"/>
      <c r="E1188" s="27"/>
      <c r="F1188" s="55"/>
    </row>
    <row r="1189" spans="1:7">
      <c r="B1189" s="58"/>
      <c r="D1189" s="27"/>
      <c r="E1189" s="27"/>
      <c r="F1189" s="55"/>
    </row>
    <row r="1190" spans="1:7">
      <c r="B1190" s="58"/>
      <c r="D1190" s="27"/>
      <c r="E1190" s="27"/>
      <c r="F1190" s="55"/>
    </row>
    <row r="1191" spans="1:7">
      <c r="B1191" s="58"/>
      <c r="D1191" s="27"/>
      <c r="E1191" s="27"/>
      <c r="F1191" s="55"/>
    </row>
    <row r="1192" spans="1:7">
      <c r="B1192" s="58"/>
      <c r="D1192" s="27"/>
      <c r="E1192" s="27"/>
      <c r="F1192" s="55"/>
    </row>
    <row r="1193" spans="1:7">
      <c r="A1193" s="80"/>
      <c r="B1193" s="81"/>
      <c r="C1193" s="76"/>
      <c r="D1193" s="77"/>
      <c r="E1193" s="77"/>
      <c r="F1193" s="55"/>
    </row>
    <row r="1194" spans="1:7">
      <c r="B1194" s="58"/>
      <c r="D1194" s="27"/>
      <c r="E1194" s="27"/>
      <c r="F1194" s="55"/>
    </row>
    <row r="1195" spans="1:7">
      <c r="B1195" s="58"/>
      <c r="D1195" s="27"/>
      <c r="E1195" s="27"/>
      <c r="F1195" s="55"/>
    </row>
    <row r="1196" spans="1:7">
      <c r="B1196" s="58"/>
      <c r="D1196" s="27"/>
      <c r="E1196" s="27"/>
      <c r="F1196" s="55"/>
    </row>
    <row r="1197" spans="1:7">
      <c r="B1197" s="58"/>
      <c r="D1197" s="27"/>
      <c r="E1197" s="27"/>
      <c r="F1197" s="55"/>
    </row>
    <row r="1198" spans="1:7">
      <c r="B1198" s="58"/>
      <c r="D1198" s="27"/>
      <c r="E1198" s="27"/>
      <c r="F1198" s="55"/>
    </row>
    <row r="1199" spans="1:7">
      <c r="B1199" s="26"/>
      <c r="D1199" s="27"/>
      <c r="E1199" s="59"/>
      <c r="F1199" s="55"/>
      <c r="G1199" s="64"/>
    </row>
  </sheetData>
  <sheetProtection algorithmName="SHA-512" hashValue="2qgWinG13LrjVeuI81PC2Cy0/k//DcgTTAbJUxLaVPKuHbYTSUUjNnkeb6Fzgc0j16OjDlma3AadFRyiowafAQ==" saltValue="0cncS7IQ2KxUZJlLCtp2jQ==" spinCount="100000" sheet="1" objects="1" scenarios="1"/>
  <mergeCells count="2">
    <mergeCell ref="B13:F13"/>
    <mergeCell ref="B16:F16"/>
  </mergeCells>
  <phoneticPr fontId="1" type="noConversion"/>
  <pageMargins left="0.98425196850393704" right="0.39370078740157483" top="0.98425196850393704" bottom="0.78740157480314965" header="0" footer="0"/>
  <pageSetup paperSize="9" scale="95" orientation="portrait" r:id="rId1"/>
  <headerFooter alignWithMargins="0">
    <oddHeader>&amp;L&amp;"Arial,Navadno"&amp;9Popis del&amp;R&amp;"Arial,Navadno"&amp;9Občina Šmartno pri Litiji</oddHeader>
    <oddFooter>&amp;R&amp;"Arial,Navadno"&amp;9&amp;P/&amp;N</oddFooter>
  </headerFooter>
  <rowBreaks count="29" manualBreakCount="29">
    <brk id="52" max="5" man="1"/>
    <brk id="91" max="5" man="1"/>
    <brk id="118" max="5" man="1"/>
    <brk id="143" max="5" man="1"/>
    <brk id="158" max="5" man="1"/>
    <brk id="194" max="5" man="1"/>
    <brk id="222" max="5" man="1"/>
    <brk id="265" max="5" man="1"/>
    <brk id="294" max="5" man="1"/>
    <brk id="317" max="5" man="1"/>
    <brk id="346" max="5" man="1"/>
    <brk id="369" max="5" man="1"/>
    <brk id="391" max="5" man="1"/>
    <brk id="424" max="5" man="1"/>
    <brk id="471" max="5" man="1"/>
    <brk id="506" max="5" man="1"/>
    <brk id="519" max="5" man="1"/>
    <brk id="551" max="5" man="1"/>
    <brk id="584" max="5" man="1"/>
    <brk id="625" max="5" man="1"/>
    <brk id="654" max="5" man="1"/>
    <brk id="692" max="5" man="1"/>
    <brk id="736" max="5" man="1"/>
    <brk id="776" max="5" man="1"/>
    <brk id="821" max="5" man="1"/>
    <brk id="852" max="5" man="1"/>
    <brk id="891" max="5" man="1"/>
    <brk id="929" max="5" man="1"/>
    <brk id="942" max="5" man="1"/>
  </rowBreaks>
  <ignoredErrors>
    <ignoredError sqref="A323:A325 A486:A496 A700:A702 A732:A733 A883:A918 A789:A821 A838 A836 A833:A834 A831 A828:A829 A826 A824 A823 A825 A827 A830 A832 A835 A837 A839:A843 A844"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2</vt:i4>
      </vt:variant>
    </vt:vector>
  </HeadingPairs>
  <TitlesOfParts>
    <vt:vector size="3" baseType="lpstr">
      <vt:lpstr>POPIS DEL</vt:lpstr>
      <vt:lpstr>'POPIS DEL'!Področje_tiskanja</vt:lpstr>
      <vt:lpstr>'POPIS DEL'!Tiskanje_naslovov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Pino d.o.o.</dc:creator>
  <cp:lastModifiedBy>Pino</cp:lastModifiedBy>
  <cp:lastPrinted>2017-03-23T08:14:57Z</cp:lastPrinted>
  <dcterms:created xsi:type="dcterms:W3CDTF">2005-10-27T05:42:28Z</dcterms:created>
  <dcterms:modified xsi:type="dcterms:W3CDTF">2017-03-28T10:35:25Z</dcterms:modified>
</cp:coreProperties>
</file>